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<sst xmlns="http://schemas.openxmlformats.org/spreadsheetml/2006/main" count="151" uniqueCount="123">
  <si>
    <t>Below $25 000    Inférieurs à 25 000 $</t>
  </si>
  <si>
    <t>Contracts $25,000 and above/ Marchés 25 000 $ et plus</t>
  </si>
  <si>
    <t>Above $25,000 and below     Au dessus de 25 000 $ et au dessous</t>
  </si>
  <si>
    <t>Department and Agency</t>
  </si>
  <si>
    <t>Contract awards</t>
  </si>
  <si>
    <t>Amend- ments</t>
  </si>
  <si>
    <t>Subtotal</t>
  </si>
  <si>
    <t>Electronic bidding</t>
  </si>
  <si>
    <t>Traditional competitive</t>
  </si>
  <si>
    <t>ACANs</t>
  </si>
  <si>
    <t>Competitive</t>
  </si>
  <si>
    <t>Competitive subtotal</t>
  </si>
  <si>
    <t>Non-Competitve</t>
  </si>
  <si>
    <t>Non-competitive subtotal</t>
  </si>
  <si>
    <t xml:space="preserve">Sub-total </t>
  </si>
  <si>
    <t>% Comp.</t>
  </si>
  <si>
    <t>Grand Total</t>
  </si>
  <si>
    <t>Ministère et Organisme</t>
  </si>
  <si>
    <t>l'Adjudication des marchés</t>
  </si>
  <si>
    <t>Modifi- cations</t>
  </si>
  <si>
    <t>Sous total</t>
  </si>
  <si>
    <t>Appel d'offre électronique</t>
  </si>
  <si>
    <t>Concurrence traditionelle</t>
  </si>
  <si>
    <t>PACs</t>
  </si>
  <si>
    <t>Concur-rentiel</t>
  </si>
  <si>
    <t>Sous total concurrentiel</t>
  </si>
  <si>
    <t>Non-concurrentiel</t>
  </si>
  <si>
    <t>Sous total non concurrentiel</t>
  </si>
  <si>
    <t>% concur.</t>
  </si>
  <si>
    <t>Total Final</t>
  </si>
  <si>
    <t>#</t>
  </si>
  <si>
    <t>$ 000</t>
  </si>
  <si>
    <t>Agriculture and Agri-Food, Department of/ l'Agriculture et de l'Agroalimentaire, Ministère de</t>
  </si>
  <si>
    <t xml:space="preserve">Assisted Human Reproduction Agency of Canada/ Agence canadienne de contrôle de la procréation assistée
</t>
  </si>
  <si>
    <t xml:space="preserve">Atlantic Canada Opportunities Agency/ Agence de promotion économique du Canada atlantique
</t>
  </si>
  <si>
    <t xml:space="preserve">Auditor General, Office of the/ vérificateur général, Bureau du </t>
  </si>
  <si>
    <t>Canada Border Services Agency/ Agence des services frontaliers du Canada</t>
  </si>
  <si>
    <t>Canada Revenue Agency/ Agence du revenu du Canada</t>
  </si>
  <si>
    <t>Canada Industrial Relations Board/ Conseil canadien des relations industrielles</t>
  </si>
  <si>
    <t>Canada School of Public Service/ École de la fonction publique du Canada</t>
  </si>
  <si>
    <t>Canadian Environmental Assessment Agency/ Agence canadienne d'évaluation environnementale</t>
  </si>
  <si>
    <t>Canadian Food Inspection Agency/ Agence canadienne d'inspection des aliments</t>
  </si>
  <si>
    <t>Canadian Forces Grievance Board/ Comité des griefs des forces canadiennes</t>
  </si>
  <si>
    <t>Canadian Grain Commission/ Commission canadienne des grains</t>
  </si>
  <si>
    <t xml:space="preserve">Canadian Heritage, Department of/ Patrimoine canadien, Ministère du </t>
  </si>
  <si>
    <t>Canadian Human Rights Commission/ Commission canadienne des droits de la personne</t>
  </si>
  <si>
    <t>Canadian Human Rights Tribunal/ Tribunal canadien des droits de la personne</t>
  </si>
  <si>
    <t>Canadian Institutes of Health Research/ Instituts de recherche en santé du Canada</t>
  </si>
  <si>
    <t>Canadian International Development Agency/ Agence canadienne de développement international</t>
  </si>
  <si>
    <t>Canadian International Trade Tribunal/ Tribunal canadien du commerce extérieur</t>
  </si>
  <si>
    <t>Canadian Nuclear Safety Commission/ Commission canadienne de sûreté nucléaire</t>
  </si>
  <si>
    <t>Canadian Radio-Television &amp; Telecommunications Commission/ Conseil de la radiodiffusion et des télécommunications canadiennes</t>
  </si>
  <si>
    <t>Canadian Space Agency/ Agence spatial canadienne</t>
  </si>
  <si>
    <t>Canadian Transportation Accident Investigation and Safety Board/ Bureau canadien d'enquête sur les accidents de transport et de la sécurité des transports</t>
  </si>
  <si>
    <t>Canadian Transportation Agency/ Office des transports du Canada</t>
  </si>
  <si>
    <t>Chief Electoral Officer, Office of the/ directeur général des élections, Bureau du</t>
  </si>
  <si>
    <t xml:space="preserve">Citizenship and Immigration, Department of/ la Citoyenneté et de l'Immigration, Ministère de </t>
  </si>
  <si>
    <t>Commissioner for Federal Judicial Affairs, Office of the/ commissaire à la magistrature fédérale, Bureau du</t>
  </si>
  <si>
    <t xml:space="preserve">Commissioner of Lobbying, Office of the/  commissaire à la magistrature fédérale, Bureau du
</t>
  </si>
  <si>
    <t xml:space="preserve">Commissioner of Official Languages, Office of the/ Commissariat aux langues officielles
</t>
  </si>
  <si>
    <t xml:space="preserve">Competition Tribunal, Registry of the/ Tribunal de la concurrence, Greffe du </t>
  </si>
  <si>
    <t>Copyright Board/ Commission du droit d'auteur</t>
  </si>
  <si>
    <t xml:space="preserve">Correctional Investigator of Canada, Office of the/ l'enquêteur correctionnel du Canada, Bureau de 
</t>
  </si>
  <si>
    <t xml:space="preserve">Correctional Service of Canada/ Service correctionnel du Canada </t>
  </si>
  <si>
    <t xml:space="preserve">Courts Administration Service/ Service administratif des tribunaux judiciaires
</t>
  </si>
  <si>
    <t>Economic Development Agency of Canada for the Regions of Quebec/ Agence de développement économique du Canada pour les régions du Québec</t>
  </si>
  <si>
    <t>Environment, Department of the/ l'Environnement, Ministère de</t>
  </si>
  <si>
    <t>Finance, Department of/ Finances, Ministère des</t>
  </si>
  <si>
    <t>Financial Consumer Agency of Canada/ Agence de la consommation en matière financière du Canada</t>
  </si>
  <si>
    <t>Financial Transactions and Reports Analysis Centre of Canada/ Centre d'analyse des opérations et déclarations financières du Canada</t>
  </si>
  <si>
    <t>Fisheries &amp; Oceans, Department of/ Pêches et des Océans, Ministère des</t>
  </si>
  <si>
    <t>Foreign Affairs and International Trade, Department of/ Affaires étrangères et du Commerce international, Ministère des</t>
  </si>
  <si>
    <t>Health, Department of/ Santé, Ministère de la</t>
  </si>
  <si>
    <t>Human Resources and Skills Development, Department of/ Ressources humaines et Développement des compétences Canada, Ministère du</t>
  </si>
  <si>
    <t>Immigration and Refugee Board/ Commission de l'immigration et du statut de réfugié</t>
  </si>
  <si>
    <t>Indian Affairs &amp; Northern Development, Department of/ Affaires indiennes et du Nord canadien, Ministère des</t>
  </si>
  <si>
    <t>Industry, Department of/ l'Industrie, Ministère de</t>
  </si>
  <si>
    <t xml:space="preserve">Information and Privacy Commissioners of Canada, Offices of the/  Commissariats à l'information et à la protection de la vie privée au Canada
</t>
  </si>
  <si>
    <t xml:space="preserve">Infrastructure of Canada, Office of/ l'infrastructure du Canada, Bureau de </t>
  </si>
  <si>
    <t>Justice, Department of/ Justice, Ministère de la</t>
  </si>
  <si>
    <t xml:space="preserve">Library and Archives of Canada/ Bibliothèque et Archives du Canada
</t>
  </si>
  <si>
    <t>Military Police Complaints Commission/ Commission d'examen des plaintes concernant la police militaire</t>
  </si>
  <si>
    <t xml:space="preserve">NAFTA Secretariat -- Canadian Section/ Secrétariat de l'ALÉNA -- Section canadienne
</t>
  </si>
  <si>
    <t>National Capital Commission/ Commission de la capitale nationale</t>
  </si>
  <si>
    <t>National Defence, Department of/ Défense nationale, Ministère de la</t>
  </si>
  <si>
    <t>National Energy Board/ Office national de l'énergie</t>
  </si>
  <si>
    <t xml:space="preserve">National Farm Products Council/ Conseil national des produits agricoles
</t>
  </si>
  <si>
    <t>National Parole Board/ Commission nationale des libérations conditionnelles</t>
  </si>
  <si>
    <t>National Research Council of Canada/ Conseil national de recherches du Canada</t>
  </si>
  <si>
    <t>Natural Resources, Department of/ Ressources naturelles, Ministère des</t>
  </si>
  <si>
    <t xml:space="preserve">Natural Sciences and Engineering Research Council/ Conseil de recherches en sciences naturelles et en génie
</t>
  </si>
  <si>
    <t xml:space="preserve">Office of Indian Residential Schools Resolution of Canada/ Bureau du Canada sur le règlement des questions des pensionnats autochtones
</t>
  </si>
  <si>
    <t>Parks Canada Agency/ Agence parcs Canada</t>
  </si>
  <si>
    <t>Patented Medicine Prices Review Board/ Conseil d'examen du prix des médicaments brevetés</t>
  </si>
  <si>
    <t>Privy Council Office/ Bureau du Conseil privé</t>
  </si>
  <si>
    <t xml:space="preserve">Public Health Agency of Canada/ Agence de la santé publique du Canada
</t>
  </si>
  <si>
    <t xml:space="preserve">Public Prosecutions, Office of the Director of/ l’enquêteur correctionnel du Canada, Bureau de
</t>
  </si>
  <si>
    <t xml:space="preserve">Public Safety and Emergency Preparedness Canada/ Sécurité publique et protection civile Canada </t>
  </si>
  <si>
    <t>Public Service Commission/ Commission de la fonction publique</t>
  </si>
  <si>
    <t xml:space="preserve">Public Service Human Resources Management Agency of Canada/ Agence de gestion des ressources humaines de la fonction publique du Canada
</t>
  </si>
  <si>
    <t>Public Service Labour Relations Board/ Commission des relations de travail dans la fonction publique</t>
  </si>
  <si>
    <t>Public Service Staffing Tribunal/ Tribunal de la dotation de la fonction publique</t>
  </si>
  <si>
    <t xml:space="preserve">Public Works and Government Services, Department of/ Travaux publics et des Services gouvernementaux, Ministère des 
</t>
  </si>
  <si>
    <t xml:space="preserve">Royal Canadian Mounted Police/ Gendarmerie royale du Canada </t>
  </si>
  <si>
    <t xml:space="preserve">Royal Canadian Mounted Police External Review Committee/ Comité externe d'examen de la Gendarmerie royale du Canada
</t>
  </si>
  <si>
    <t>Royal Canadian Mounted Police Public Complaints Commission/ Commission des plaintes du public contre la Gendarmerie royale du Canada</t>
  </si>
  <si>
    <t xml:space="preserve">Security Intelligence Review Committee/ Comité de surveillance des activités de renseignement de sécurité
</t>
  </si>
  <si>
    <t>Social Sciences and Humanities Research Council/ Conseil de recherches en sciences humaines</t>
  </si>
  <si>
    <t>Statistics Canada/ Statistique Canada</t>
  </si>
  <si>
    <t xml:space="preserve">Status of Women, Office of the Co-ordinator/ La situation de la femme, bureau de la coordonnatrice de
</t>
  </si>
  <si>
    <t>Superintendent of Financial Institutions, Office of the/ surintendant des institutions financières, Bureau du</t>
  </si>
  <si>
    <t>Supreme Court of Canada, Registrar of the/ Cour suprême du Canada, Registraire de la</t>
  </si>
  <si>
    <t xml:space="preserve">Transport, Department of/ Transports, Ministère des 
</t>
  </si>
  <si>
    <t xml:space="preserve">Treasury Board/ Conseil du Trésor
</t>
  </si>
  <si>
    <t>Veterans Affairs, Department of/ Anciens combattants, Ministère des</t>
  </si>
  <si>
    <t>Western Economic Diversification, Department of/ Diversification de l'économie de l'Ouest canadien, Ministère de la</t>
  </si>
  <si>
    <t>Total</t>
  </si>
  <si>
    <t>2008 Purchasing Activity Report - Departmental Details</t>
  </si>
  <si>
    <t xml:space="preserve">Rapport sur les acquisitions de 2008 - détails par ministère </t>
  </si>
  <si>
    <t>Public Sector Integrity Commissioner, Office of/ Commissariat à l'intégrité du secteur public, bureau du</t>
  </si>
  <si>
    <t>Public Servants Disclosure Protection Tribunal, Registry of/ Tribunal de la protection des fonctionnaires divulgateurs d'actes répréhensible, Greffe du</t>
  </si>
  <si>
    <t>Transportation Appeal Tribunal of Canada/ Tribunal d'appel des transports du Canada</t>
  </si>
  <si>
    <t>National Round Table on the Environment and the Economy/ Table ronde nationale sur l'environnement et l'économie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</si>
</sst>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6">
    <font>
      <sz val="10"/>
      <name val="Arial"/>
      <family val="0"/>
    </font>
    <font>
      <b/>
      <sz val="9"/>
      <name val="Times New Roman"/>
      <family val="0"/>
    </font>
    <font>
      <b/>
      <sz val="16"/>
      <name val="Arial"/>
      <family val="2"/>
    </font>
    <font>
      <b/>
      <sz val="16"/>
      <name val="Times New Roman"/>
      <family val="1"/>
    </font>
    <font>
      <sz val="22"/>
      <name val="Times New Roman"/>
      <family val="1"/>
    </font>
    <font>
      <b/>
      <sz val="8"/>
      <name val="Arial"/>
      <family val="2"/>
    </font>
    <font>
      <sz val="9"/>
      <name val="Times New Roman"/>
      <family val="0"/>
    </font>
    <font>
      <sz val="8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0"/>
      <color indexed="10"/>
      <name val="Arial"/>
      <family val="0"/>
    </font>
    <font>
      <b/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3" fontId="6" fillId="0" borderId="9" xfId="0" applyNumberFormat="1" applyFont="1" applyBorder="1" applyAlignment="1" quotePrefix="1">
      <alignment horizontal="center"/>
    </xf>
    <xf numFmtId="3" fontId="6" fillId="0" borderId="10" xfId="0" applyNumberFormat="1" applyFont="1" applyBorder="1" applyAlignment="1" quotePrefix="1">
      <alignment horizontal="center"/>
    </xf>
    <xf numFmtId="3" fontId="6" fillId="0" borderId="8" xfId="0" applyNumberFormat="1" applyFont="1" applyBorder="1" applyAlignment="1">
      <alignment horizontal="center"/>
    </xf>
    <xf numFmtId="6" fontId="6" fillId="0" borderId="9" xfId="0" applyNumberFormat="1" applyFont="1" applyBorder="1" applyAlignment="1" quotePrefix="1">
      <alignment horizontal="center"/>
    </xf>
    <xf numFmtId="3" fontId="6" fillId="0" borderId="11" xfId="0" applyNumberFormat="1" applyFont="1" applyBorder="1" applyAlignment="1" quotePrefix="1">
      <alignment horizontal="center"/>
    </xf>
    <xf numFmtId="3" fontId="6" fillId="0" borderId="8" xfId="0" applyNumberFormat="1" applyFont="1" applyBorder="1" applyAlignment="1" quotePrefix="1">
      <alignment horizontal="center"/>
    </xf>
    <xf numFmtId="3" fontId="6" fillId="0" borderId="10" xfId="0" applyNumberFormat="1" applyFont="1" applyBorder="1" applyAlignment="1" quotePrefix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1" xfId="0" applyNumberFormat="1" applyFont="1" applyBorder="1" applyAlignment="1" quotePrefix="1">
      <alignment horizontal="center"/>
    </xf>
    <xf numFmtId="3" fontId="1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6" fillId="0" borderId="9" xfId="0" applyFont="1" applyBorder="1" applyAlignment="1" quotePrefix="1">
      <alignment horizontal="center"/>
    </xf>
    <xf numFmtId="0" fontId="1" fillId="0" borderId="8" xfId="0" applyFont="1" applyBorder="1" applyAlignment="1">
      <alignment horizontal="center"/>
    </xf>
    <xf numFmtId="3" fontId="6" fillId="0" borderId="12" xfId="0" applyNumberFormat="1" applyFont="1" applyBorder="1" applyAlignment="1" quotePrefix="1">
      <alignment horizontal="center"/>
    </xf>
    <xf numFmtId="3" fontId="8" fillId="0" borderId="13" xfId="0" applyNumberFormat="1" applyFont="1" applyBorder="1" applyAlignment="1">
      <alignment horizontal="right"/>
    </xf>
    <xf numFmtId="3" fontId="9" fillId="0" borderId="9" xfId="0" applyNumberFormat="1" applyFont="1" applyFill="1" applyBorder="1" applyAlignment="1">
      <alignment horizontal="left" vertical="center"/>
    </xf>
    <xf numFmtId="3" fontId="10" fillId="0" borderId="14" xfId="0" applyNumberFormat="1" applyFont="1" applyFill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164" fontId="10" fillId="0" borderId="8" xfId="0" applyNumberFormat="1" applyFont="1" applyBorder="1" applyAlignment="1">
      <alignment horizontal="right"/>
    </xf>
    <xf numFmtId="164" fontId="10" fillId="0" borderId="9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0" fontId="12" fillId="0" borderId="0" xfId="0" applyFont="1" applyAlignment="1">
      <alignment/>
    </xf>
    <xf numFmtId="3" fontId="7" fillId="0" borderId="18" xfId="0" applyNumberFormat="1" applyFont="1" applyFill="1" applyBorder="1" applyAlignment="1">
      <alignment horizontal="left" wrapText="1"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164" fontId="14" fillId="0" borderId="23" xfId="19" applyNumberFormat="1" applyFont="1" applyBorder="1" applyAlignment="1">
      <alignment horizontal="right"/>
    </xf>
    <xf numFmtId="164" fontId="14" fillId="0" borderId="4" xfId="0" applyNumberFormat="1" applyFont="1" applyBorder="1" applyAlignment="1">
      <alignment horizontal="right"/>
    </xf>
    <xf numFmtId="3" fontId="15" fillId="0" borderId="23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7" fillId="0" borderId="26" xfId="0" applyNumberFormat="1" applyFont="1" applyFill="1" applyBorder="1" applyAlignment="1">
      <alignment vertical="justify"/>
    </xf>
    <xf numFmtId="3" fontId="8" fillId="0" borderId="27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3" fontId="13" fillId="0" borderId="30" xfId="0" applyNumberFormat="1" applyFont="1" applyBorder="1" applyAlignment="1">
      <alignment horizontal="right"/>
    </xf>
    <xf numFmtId="164" fontId="14" fillId="0" borderId="30" xfId="19" applyNumberFormat="1" applyFont="1" applyBorder="1" applyAlignment="1">
      <alignment horizontal="right"/>
    </xf>
    <xf numFmtId="164" fontId="14" fillId="0" borderId="30" xfId="0" applyNumberFormat="1" applyFont="1" applyBorder="1" applyAlignment="1">
      <alignment horizontal="right"/>
    </xf>
    <xf numFmtId="3" fontId="15" fillId="0" borderId="30" xfId="0" applyNumberFormat="1" applyFont="1" applyBorder="1" applyAlignment="1">
      <alignment/>
    </xf>
    <xf numFmtId="3" fontId="7" fillId="0" borderId="32" xfId="0" applyNumberFormat="1" applyFont="1" applyFill="1" applyBorder="1" applyAlignment="1">
      <alignment horizontal="left" vertical="top" wrapText="1"/>
    </xf>
    <xf numFmtId="3" fontId="8" fillId="0" borderId="33" xfId="0" applyNumberFormat="1" applyFont="1" applyFill="1" applyBorder="1" applyAlignment="1" quotePrefix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3" fontId="13" fillId="0" borderId="27" xfId="0" applyNumberFormat="1" applyFont="1" applyBorder="1" applyAlignment="1">
      <alignment horizontal="right"/>
    </xf>
    <xf numFmtId="3" fontId="13" fillId="0" borderId="28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164" fontId="14" fillId="0" borderId="27" xfId="19" applyNumberFormat="1" applyFont="1" applyBorder="1" applyAlignment="1">
      <alignment horizontal="right"/>
    </xf>
    <xf numFmtId="164" fontId="14" fillId="0" borderId="28" xfId="0" applyNumberFormat="1" applyFont="1" applyBorder="1" applyAlignment="1">
      <alignment horizontal="right"/>
    </xf>
    <xf numFmtId="3" fontId="15" fillId="0" borderId="27" xfId="0" applyNumberFormat="1" applyFont="1" applyBorder="1" applyAlignment="1">
      <alignment/>
    </xf>
    <xf numFmtId="3" fontId="15" fillId="0" borderId="35" xfId="0" applyNumberFormat="1" applyFont="1" applyBorder="1" applyAlignment="1">
      <alignment/>
    </xf>
    <xf numFmtId="3" fontId="7" fillId="0" borderId="32" xfId="0" applyNumberFormat="1" applyFont="1" applyFill="1" applyBorder="1" applyAlignment="1">
      <alignment horizontal="left" wrapText="1"/>
    </xf>
    <xf numFmtId="3" fontId="8" fillId="0" borderId="33" xfId="0" applyNumberFormat="1" applyFont="1" applyFill="1" applyBorder="1" applyAlignment="1">
      <alignment horizontal="right"/>
    </xf>
    <xf numFmtId="3" fontId="8" fillId="0" borderId="33" xfId="0" applyNumberFormat="1" applyFont="1" applyBorder="1" applyAlignment="1" quotePrefix="1">
      <alignment horizontal="right"/>
    </xf>
    <xf numFmtId="3" fontId="8" fillId="0" borderId="34" xfId="0" applyNumberFormat="1" applyFont="1" applyBorder="1" applyAlignment="1" quotePrefix="1">
      <alignment horizontal="right"/>
    </xf>
    <xf numFmtId="3" fontId="13" fillId="0" borderId="33" xfId="0" applyNumberFormat="1" applyFont="1" applyBorder="1" applyAlignment="1">
      <alignment horizontal="right"/>
    </xf>
    <xf numFmtId="3" fontId="13" fillId="0" borderId="34" xfId="0" applyNumberFormat="1" applyFont="1" applyBorder="1" applyAlignment="1">
      <alignment horizontal="right"/>
    </xf>
    <xf numFmtId="164" fontId="14" fillId="0" borderId="33" xfId="19" applyNumberFormat="1" applyFont="1" applyBorder="1" applyAlignment="1">
      <alignment horizontal="right"/>
    </xf>
    <xf numFmtId="164" fontId="14" fillId="0" borderId="34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/>
    </xf>
    <xf numFmtId="3" fontId="15" fillId="0" borderId="36" xfId="0" applyNumberFormat="1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3" fontId="13" fillId="0" borderId="37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4" fontId="14" fillId="0" borderId="5" xfId="19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 quotePrefix="1">
      <alignment horizontal="left" wrapText="1"/>
    </xf>
    <xf numFmtId="3" fontId="7" fillId="0" borderId="32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vertical="justify" wrapText="1"/>
    </xf>
    <xf numFmtId="0" fontId="7" fillId="0" borderId="32" xfId="0" applyNumberFormat="1" applyFont="1" applyFill="1" applyBorder="1" applyAlignment="1">
      <alignment horizontal="left" vertical="top" wrapText="1"/>
    </xf>
    <xf numFmtId="0" fontId="7" fillId="0" borderId="32" xfId="0" applyNumberFormat="1" applyFont="1" applyFill="1" applyBorder="1" applyAlignment="1">
      <alignment horizontal="left" vertical="justify" wrapText="1"/>
    </xf>
    <xf numFmtId="3" fontId="8" fillId="0" borderId="38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 horizontal="right"/>
    </xf>
    <xf numFmtId="3" fontId="13" fillId="0" borderId="38" xfId="0" applyNumberFormat="1" applyFont="1" applyBorder="1" applyAlignment="1">
      <alignment horizontal="right"/>
    </xf>
    <xf numFmtId="3" fontId="13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164" fontId="14" fillId="0" borderId="38" xfId="19" applyNumberFormat="1" applyFont="1" applyBorder="1" applyAlignment="1">
      <alignment horizontal="right"/>
    </xf>
    <xf numFmtId="164" fontId="14" fillId="0" borderId="40" xfId="0" applyNumberFormat="1" applyFont="1" applyBorder="1" applyAlignment="1">
      <alignment horizontal="right"/>
    </xf>
    <xf numFmtId="164" fontId="14" fillId="0" borderId="13" xfId="0" applyNumberFormat="1" applyFont="1" applyBorder="1" applyAlignment="1">
      <alignment horizontal="right"/>
    </xf>
    <xf numFmtId="3" fontId="15" fillId="0" borderId="33" xfId="0" applyNumberFormat="1" applyFont="1" applyBorder="1" applyAlignment="1">
      <alignment/>
    </xf>
    <xf numFmtId="3" fontId="15" fillId="0" borderId="42" xfId="0" applyNumberFormat="1" applyFont="1" applyBorder="1" applyAlignment="1">
      <alignment/>
    </xf>
    <xf numFmtId="3" fontId="7" fillId="0" borderId="32" xfId="0" applyNumberFormat="1" applyFont="1" applyFill="1" applyBorder="1" applyAlignment="1">
      <alignment wrapText="1"/>
    </xf>
    <xf numFmtId="3" fontId="7" fillId="0" borderId="32" xfId="0" applyNumberFormat="1" applyFont="1" applyFill="1" applyBorder="1" applyAlignment="1">
      <alignment horizontal="left" vertical="justify" wrapText="1"/>
    </xf>
    <xf numFmtId="3" fontId="8" fillId="0" borderId="31" xfId="0" applyNumberFormat="1" applyFont="1" applyFill="1" applyBorder="1" applyAlignment="1">
      <alignment horizontal="right"/>
    </xf>
    <xf numFmtId="164" fontId="14" fillId="0" borderId="31" xfId="0" applyNumberFormat="1" applyFont="1" applyBorder="1" applyAlignment="1">
      <alignment horizontal="right"/>
    </xf>
    <xf numFmtId="164" fontId="14" fillId="0" borderId="33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164" fontId="14" fillId="0" borderId="31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7" fillId="0" borderId="30" xfId="0" applyNumberFormat="1" applyFont="1" applyFill="1" applyBorder="1" applyAlignment="1">
      <alignment horizontal="left" vertical="justify" wrapText="1"/>
    </xf>
    <xf numFmtId="3" fontId="7" fillId="0" borderId="13" xfId="0" applyNumberFormat="1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3" fontId="7" fillId="0" borderId="30" xfId="0" applyNumberFormat="1" applyFont="1" applyFill="1" applyBorder="1" applyAlignment="1">
      <alignment horizontal="left" vertical="top" wrapText="1"/>
    </xf>
    <xf numFmtId="164" fontId="14" fillId="0" borderId="38" xfId="0" applyNumberFormat="1" applyFont="1" applyBorder="1" applyAlignment="1">
      <alignment horizontal="right"/>
    </xf>
    <xf numFmtId="164" fontId="14" fillId="0" borderId="41" xfId="0" applyNumberFormat="1" applyFont="1" applyBorder="1" applyAlignment="1">
      <alignment horizontal="right"/>
    </xf>
    <xf numFmtId="3" fontId="15" fillId="0" borderId="38" xfId="0" applyNumberFormat="1" applyFont="1" applyBorder="1" applyAlignment="1">
      <alignment/>
    </xf>
    <xf numFmtId="3" fontId="15" fillId="0" borderId="43" xfId="0" applyNumberFormat="1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0</xdr:rowOff>
    </xdr:from>
    <xdr:to>
      <xdr:col>16</xdr:col>
      <xdr:colOff>0</xdr:colOff>
      <xdr:row>6</xdr:row>
      <xdr:rowOff>19050</xdr:rowOff>
    </xdr:to>
    <xdr:sp>
      <xdr:nvSpPr>
        <xdr:cNvPr id="1" name="Text 4"/>
        <xdr:cNvSpPr txBox="1">
          <a:spLocks noChangeArrowheads="1"/>
        </xdr:cNvSpPr>
      </xdr:nvSpPr>
      <xdr:spPr>
        <a:xfrm>
          <a:off x="10058400" y="895350"/>
          <a:ext cx="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Proportion : Competitive vs Total  
Écart entre
concurrentiel et
 le total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6</xdr:row>
      <xdr:rowOff>152400</xdr:rowOff>
    </xdr:to>
    <xdr:sp>
      <xdr:nvSpPr>
        <xdr:cNvPr id="2" name="Text 1"/>
        <xdr:cNvSpPr txBox="1">
          <a:spLocks noChangeArrowheads="1"/>
        </xdr:cNvSpPr>
      </xdr:nvSpPr>
      <xdr:spPr>
        <a:xfrm>
          <a:off x="7534275" y="895350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Total value including contracts &lt; $25,000
Valeur globale 
incluant les marchés &lt; 25 000 $
$ (000)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6</xdr:row>
      <xdr:rowOff>19050</xdr:rowOff>
    </xdr:to>
    <xdr:sp>
      <xdr:nvSpPr>
        <xdr:cNvPr id="3" name="Text 4"/>
        <xdr:cNvSpPr txBox="1">
          <a:spLocks noChangeArrowheads="1"/>
        </xdr:cNvSpPr>
      </xdr:nvSpPr>
      <xdr:spPr>
        <a:xfrm>
          <a:off x="10058400" y="895350"/>
          <a:ext cx="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Proportion : Competitive vs Total  
Écart entre
concurrentiel et
 le total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6</xdr:row>
      <xdr:rowOff>152400</xdr:rowOff>
    </xdr:to>
    <xdr:sp>
      <xdr:nvSpPr>
        <xdr:cNvPr id="4" name="Text 1"/>
        <xdr:cNvSpPr txBox="1">
          <a:spLocks noChangeArrowheads="1"/>
        </xdr:cNvSpPr>
      </xdr:nvSpPr>
      <xdr:spPr>
        <a:xfrm>
          <a:off x="7534275" y="895350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Total value including contracts &lt; $25,000
Valeur globale 
incluant les marchés &lt; 25 000 $
$ (000)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6</xdr:row>
      <xdr:rowOff>19050</xdr:rowOff>
    </xdr:to>
    <xdr:sp>
      <xdr:nvSpPr>
        <xdr:cNvPr id="5" name="Text 4"/>
        <xdr:cNvSpPr txBox="1">
          <a:spLocks noChangeArrowheads="1"/>
        </xdr:cNvSpPr>
      </xdr:nvSpPr>
      <xdr:spPr>
        <a:xfrm>
          <a:off x="10058400" y="895350"/>
          <a:ext cx="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Proportion : Competitive vs Total  
Écart entre
concurrentiel et
 le total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6</xdr:row>
      <xdr:rowOff>152400</xdr:rowOff>
    </xdr:to>
    <xdr:sp>
      <xdr:nvSpPr>
        <xdr:cNvPr id="6" name="Text 1"/>
        <xdr:cNvSpPr txBox="1">
          <a:spLocks noChangeArrowheads="1"/>
        </xdr:cNvSpPr>
      </xdr:nvSpPr>
      <xdr:spPr>
        <a:xfrm>
          <a:off x="7534275" y="895350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Total value including contracts &lt; $25,000
Valeur globale 
incluant les marchés &lt; 25 000 $
$ (000)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6</xdr:row>
      <xdr:rowOff>19050</xdr:rowOff>
    </xdr:to>
    <xdr:sp>
      <xdr:nvSpPr>
        <xdr:cNvPr id="7" name="Text 4"/>
        <xdr:cNvSpPr txBox="1">
          <a:spLocks noChangeArrowheads="1"/>
        </xdr:cNvSpPr>
      </xdr:nvSpPr>
      <xdr:spPr>
        <a:xfrm>
          <a:off x="10058400" y="895350"/>
          <a:ext cx="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Proportion : Competitive vs Total  
Écart entre
concurrentiel et
 le total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6</xdr:row>
      <xdr:rowOff>152400</xdr:rowOff>
    </xdr:to>
    <xdr:sp>
      <xdr:nvSpPr>
        <xdr:cNvPr id="8" name="Text 1"/>
        <xdr:cNvSpPr txBox="1">
          <a:spLocks noChangeArrowheads="1"/>
        </xdr:cNvSpPr>
      </xdr:nvSpPr>
      <xdr:spPr>
        <a:xfrm>
          <a:off x="7534275" y="895350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Total value including contracts &lt; $25,000
Valeur globale 
incluant les marchés &lt; 25 000 $
$ (000)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20.140625" style="0" bestFit="1" customWidth="1"/>
    <col min="2" max="2" width="6.57421875" style="0" bestFit="1" customWidth="1"/>
    <col min="7" max="7" width="7.8515625" style="0" bestFit="1" customWidth="1"/>
    <col min="9" max="9" width="7.8515625" style="0" bestFit="1" customWidth="1"/>
    <col min="11" max="11" width="6.57421875" style="0" bestFit="1" customWidth="1"/>
    <col min="15" max="15" width="10.421875" style="0" bestFit="1" customWidth="1"/>
    <col min="20" max="20" width="8.8515625" style="0" customWidth="1"/>
    <col min="22" max="22" width="8.7109375" style="0" customWidth="1"/>
    <col min="23" max="23" width="8.00390625" style="0" customWidth="1"/>
    <col min="24" max="24" width="6.8515625" style="0" customWidth="1"/>
    <col min="25" max="25" width="7.8515625" style="0" bestFit="1" customWidth="1"/>
    <col min="26" max="26" width="10.421875" style="0" bestFit="1" customWidth="1"/>
  </cols>
  <sheetData>
    <row r="1" spans="1:26" ht="21" thickTop="1">
      <c r="A1" s="168" t="s">
        <v>117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21" thickBot="1">
      <c r="A2" s="171" t="s">
        <v>118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28.5" thickTop="1">
      <c r="A3" s="1"/>
      <c r="B3" s="174" t="s">
        <v>0</v>
      </c>
      <c r="C3" s="175"/>
      <c r="D3" s="175"/>
      <c r="E3" s="176"/>
      <c r="F3" s="180" t="s">
        <v>1</v>
      </c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2"/>
      <c r="Y3" s="164" t="s">
        <v>2</v>
      </c>
      <c r="Z3" s="186"/>
    </row>
    <row r="4" spans="1:26" ht="13.5" thickBot="1">
      <c r="A4" s="2"/>
      <c r="B4" s="177"/>
      <c r="C4" s="178"/>
      <c r="D4" s="178"/>
      <c r="E4" s="179"/>
      <c r="F4" s="183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5"/>
      <c r="Y4" s="187"/>
      <c r="Z4" s="188"/>
    </row>
    <row r="5" spans="1:26" ht="23.25" thickTop="1">
      <c r="A5" s="3" t="s">
        <v>3</v>
      </c>
      <c r="B5" s="166" t="s">
        <v>4</v>
      </c>
      <c r="C5" s="167"/>
      <c r="D5" s="4" t="s">
        <v>5</v>
      </c>
      <c r="E5" s="5" t="s">
        <v>6</v>
      </c>
      <c r="F5" s="158" t="s">
        <v>7</v>
      </c>
      <c r="G5" s="159"/>
      <c r="H5" s="166" t="s">
        <v>8</v>
      </c>
      <c r="I5" s="167"/>
      <c r="J5" s="158" t="s">
        <v>9</v>
      </c>
      <c r="K5" s="159"/>
      <c r="L5" s="6" t="s">
        <v>10</v>
      </c>
      <c r="M5" s="4" t="s">
        <v>5</v>
      </c>
      <c r="N5" s="164" t="s">
        <v>11</v>
      </c>
      <c r="O5" s="165"/>
      <c r="P5" s="158" t="s">
        <v>12</v>
      </c>
      <c r="Q5" s="159"/>
      <c r="R5" s="4" t="s">
        <v>5</v>
      </c>
      <c r="S5" s="164" t="s">
        <v>13</v>
      </c>
      <c r="T5" s="165"/>
      <c r="U5" s="162" t="s">
        <v>14</v>
      </c>
      <c r="V5" s="163"/>
      <c r="W5" s="150" t="s">
        <v>15</v>
      </c>
      <c r="X5" s="151"/>
      <c r="Y5" s="152" t="s">
        <v>16</v>
      </c>
      <c r="Z5" s="153"/>
    </row>
    <row r="6" spans="1:26" ht="22.5">
      <c r="A6" s="7" t="s">
        <v>17</v>
      </c>
      <c r="B6" s="154" t="s">
        <v>18</v>
      </c>
      <c r="C6" s="155"/>
      <c r="D6" s="9" t="s">
        <v>19</v>
      </c>
      <c r="E6" s="10" t="s">
        <v>20</v>
      </c>
      <c r="F6" s="156" t="s">
        <v>21</v>
      </c>
      <c r="G6" s="157"/>
      <c r="H6" s="156" t="s">
        <v>22</v>
      </c>
      <c r="I6" s="157"/>
      <c r="J6" s="158" t="s">
        <v>23</v>
      </c>
      <c r="K6" s="159"/>
      <c r="L6" s="8" t="s">
        <v>24</v>
      </c>
      <c r="M6" s="9" t="s">
        <v>19</v>
      </c>
      <c r="N6" s="160" t="s">
        <v>25</v>
      </c>
      <c r="O6" s="161"/>
      <c r="P6" s="154" t="s">
        <v>26</v>
      </c>
      <c r="Q6" s="155"/>
      <c r="R6" s="9" t="s">
        <v>19</v>
      </c>
      <c r="S6" s="160" t="s">
        <v>27</v>
      </c>
      <c r="T6" s="161"/>
      <c r="U6" s="162" t="s">
        <v>20</v>
      </c>
      <c r="V6" s="163"/>
      <c r="W6" s="146" t="s">
        <v>28</v>
      </c>
      <c r="X6" s="147"/>
      <c r="Y6" s="148" t="s">
        <v>29</v>
      </c>
      <c r="Z6" s="149"/>
    </row>
    <row r="7" spans="1:26" ht="13.5" thickBot="1">
      <c r="A7" s="11"/>
      <c r="B7" s="12" t="s">
        <v>30</v>
      </c>
      <c r="C7" s="13" t="s">
        <v>31</v>
      </c>
      <c r="D7" s="14" t="s">
        <v>31</v>
      </c>
      <c r="E7" s="13" t="s">
        <v>31</v>
      </c>
      <c r="F7" s="15" t="s">
        <v>30</v>
      </c>
      <c r="G7" s="16" t="s">
        <v>31</v>
      </c>
      <c r="H7" s="15" t="s">
        <v>30</v>
      </c>
      <c r="I7" s="16" t="s">
        <v>31</v>
      </c>
      <c r="J7" s="12" t="s">
        <v>30</v>
      </c>
      <c r="K7" s="17" t="s">
        <v>31</v>
      </c>
      <c r="L7" s="18" t="s">
        <v>31</v>
      </c>
      <c r="M7" s="19" t="s">
        <v>31</v>
      </c>
      <c r="N7" s="20" t="s">
        <v>30</v>
      </c>
      <c r="O7" s="21" t="s">
        <v>31</v>
      </c>
      <c r="P7" s="22" t="s">
        <v>30</v>
      </c>
      <c r="Q7" s="21" t="s">
        <v>31</v>
      </c>
      <c r="R7" s="19" t="s">
        <v>31</v>
      </c>
      <c r="S7" s="20" t="s">
        <v>30</v>
      </c>
      <c r="T7" s="23" t="s">
        <v>31</v>
      </c>
      <c r="U7" s="22" t="s">
        <v>30</v>
      </c>
      <c r="V7" s="21" t="s">
        <v>31</v>
      </c>
      <c r="W7" s="24" t="s">
        <v>30</v>
      </c>
      <c r="X7" s="25" t="s">
        <v>31</v>
      </c>
      <c r="Y7" s="26" t="s">
        <v>30</v>
      </c>
      <c r="Z7" s="27" t="s">
        <v>31</v>
      </c>
    </row>
    <row r="8" spans="1:26" ht="50.25" customHeight="1" thickTop="1">
      <c r="A8" s="45" t="s">
        <v>32</v>
      </c>
      <c r="B8" s="46">
        <v>5637</v>
      </c>
      <c r="C8" s="47">
        <v>28134</v>
      </c>
      <c r="D8" s="48">
        <v>528</v>
      </c>
      <c r="E8" s="49">
        <f>SUM(C8,D8)</f>
        <v>28662</v>
      </c>
      <c r="F8" s="50">
        <v>122</v>
      </c>
      <c r="G8" s="51">
        <v>26106</v>
      </c>
      <c r="H8" s="50">
        <v>223</v>
      </c>
      <c r="I8" s="51">
        <v>20240</v>
      </c>
      <c r="J8" s="50">
        <v>18</v>
      </c>
      <c r="K8" s="52">
        <v>4275</v>
      </c>
      <c r="L8" s="53">
        <f>SUM(G8,I8,K8)</f>
        <v>50621</v>
      </c>
      <c r="M8" s="54">
        <v>32319</v>
      </c>
      <c r="N8" s="55">
        <f aca="true" t="shared" si="0" ref="N8:N59">SUM(F8,H8,J8)</f>
        <v>363</v>
      </c>
      <c r="O8" s="56">
        <f>SUM(L8,M8)</f>
        <v>82940</v>
      </c>
      <c r="P8" s="53">
        <v>62</v>
      </c>
      <c r="Q8" s="57">
        <v>3421</v>
      </c>
      <c r="R8" s="54">
        <v>1922</v>
      </c>
      <c r="S8" s="53">
        <f>SUM(P8)</f>
        <v>62</v>
      </c>
      <c r="T8" s="57">
        <f>SUM(Q8,R8)</f>
        <v>5343</v>
      </c>
      <c r="U8" s="58">
        <f>SUM(N8,S8)</f>
        <v>425</v>
      </c>
      <c r="V8" s="57">
        <f>SUM(O8,T8)</f>
        <v>88283</v>
      </c>
      <c r="W8" s="59">
        <f>N8/U8</f>
        <v>0.8541176470588235</v>
      </c>
      <c r="X8" s="60">
        <f>O8/V8</f>
        <v>0.9394787218377264</v>
      </c>
      <c r="Y8" s="61">
        <f>SUM(B8,U8)</f>
        <v>6062</v>
      </c>
      <c r="Z8" s="62">
        <f>SUM(E8,V8)</f>
        <v>116945</v>
      </c>
    </row>
    <row r="9" spans="1:26" ht="66" customHeight="1">
      <c r="A9" s="63" t="s">
        <v>33</v>
      </c>
      <c r="B9" s="64">
        <v>41</v>
      </c>
      <c r="C9" s="65">
        <v>443</v>
      </c>
      <c r="D9" s="66">
        <v>16</v>
      </c>
      <c r="E9" s="67">
        <f>SUM(C9,D9)</f>
        <v>459</v>
      </c>
      <c r="F9" s="68">
        <v>0</v>
      </c>
      <c r="G9" s="69">
        <v>0</v>
      </c>
      <c r="H9" s="68">
        <v>6</v>
      </c>
      <c r="I9" s="69">
        <v>23872</v>
      </c>
      <c r="J9" s="68">
        <v>0</v>
      </c>
      <c r="K9" s="70">
        <v>0</v>
      </c>
      <c r="L9" s="71">
        <f>SUM(G9,I9,K9)</f>
        <v>23872</v>
      </c>
      <c r="M9" s="71">
        <v>45</v>
      </c>
      <c r="N9" s="72">
        <f t="shared" si="0"/>
        <v>6</v>
      </c>
      <c r="O9" s="72">
        <f>SUM(L9,M9)</f>
        <v>23917</v>
      </c>
      <c r="P9" s="71">
        <v>0</v>
      </c>
      <c r="Q9" s="71">
        <v>0</v>
      </c>
      <c r="R9" s="71">
        <v>0</v>
      </c>
      <c r="S9" s="71">
        <f>SUM(P9)</f>
        <v>0</v>
      </c>
      <c r="T9" s="71">
        <f>SUM(Q9,R9)</f>
        <v>0</v>
      </c>
      <c r="U9" s="71">
        <f>SUM(N9,S9)</f>
        <v>6</v>
      </c>
      <c r="V9" s="71">
        <f>SUM(O9,T9)</f>
        <v>23917</v>
      </c>
      <c r="W9" s="73">
        <f>N9/U9</f>
        <v>1</v>
      </c>
      <c r="X9" s="74">
        <f>O9/V9</f>
        <v>1</v>
      </c>
      <c r="Y9" s="75">
        <f>SUM(B9,U9)</f>
        <v>47</v>
      </c>
      <c r="Z9" s="75">
        <f>SUM(E9,V9)</f>
        <v>24376</v>
      </c>
    </row>
    <row r="10" spans="1:26" ht="71.25" customHeight="1" thickBot="1">
      <c r="A10" s="76" t="s">
        <v>34</v>
      </c>
      <c r="B10" s="77">
        <v>1703</v>
      </c>
      <c r="C10" s="78">
        <v>3701</v>
      </c>
      <c r="D10" s="67">
        <v>412</v>
      </c>
      <c r="E10" s="67">
        <f aca="true" t="shared" si="1" ref="E10:E22">SUM(C10,D10)</f>
        <v>4113</v>
      </c>
      <c r="F10" s="79">
        <v>45</v>
      </c>
      <c r="G10" s="28">
        <v>2298</v>
      </c>
      <c r="H10" s="79">
        <v>18</v>
      </c>
      <c r="I10" s="28">
        <v>869</v>
      </c>
      <c r="J10" s="79">
        <v>1</v>
      </c>
      <c r="K10" s="80">
        <v>226</v>
      </c>
      <c r="L10" s="79">
        <f aca="true" t="shared" si="2" ref="L10:L59">SUM(G10,I10,K10)</f>
        <v>3393</v>
      </c>
      <c r="M10" s="71">
        <v>487</v>
      </c>
      <c r="N10" s="81">
        <f t="shared" si="0"/>
        <v>64</v>
      </c>
      <c r="O10" s="82">
        <f aca="true" t="shared" si="3" ref="O10:O59">SUM(L10,M10)</f>
        <v>3880</v>
      </c>
      <c r="P10" s="68">
        <v>1</v>
      </c>
      <c r="Q10" s="70">
        <v>32</v>
      </c>
      <c r="R10" s="83">
        <v>0</v>
      </c>
      <c r="S10" s="71">
        <f>SUM(P10)</f>
        <v>1</v>
      </c>
      <c r="T10" s="71">
        <f>SUM(Q10,R10)</f>
        <v>32</v>
      </c>
      <c r="U10" s="69">
        <f aca="true" t="shared" si="4" ref="U10:V59">SUM(N10,S10)</f>
        <v>65</v>
      </c>
      <c r="V10" s="70">
        <f t="shared" si="4"/>
        <v>3912</v>
      </c>
      <c r="W10" s="84">
        <f aca="true" t="shared" si="5" ref="W10:X59">N10/U10</f>
        <v>0.9846153846153847</v>
      </c>
      <c r="X10" s="85">
        <f t="shared" si="5"/>
        <v>0.9918200408997955</v>
      </c>
      <c r="Y10" s="86">
        <f aca="true" t="shared" si="6" ref="Y10:Y59">SUM(B10,U10)</f>
        <v>1768</v>
      </c>
      <c r="Z10" s="87">
        <f aca="true" t="shared" si="7" ref="Z10:Z59">SUM(E10,V10)</f>
        <v>8025</v>
      </c>
    </row>
    <row r="11" spans="1:26" ht="39.75" customHeight="1" thickBot="1" thickTop="1">
      <c r="A11" s="88" t="s">
        <v>35</v>
      </c>
      <c r="B11" s="89">
        <v>1033</v>
      </c>
      <c r="C11" s="78">
        <v>4838</v>
      </c>
      <c r="D11" s="67">
        <v>171</v>
      </c>
      <c r="E11" s="67">
        <f>SUM(C11,D11)</f>
        <v>5009</v>
      </c>
      <c r="F11" s="79">
        <v>0</v>
      </c>
      <c r="G11" s="28">
        <v>0</v>
      </c>
      <c r="H11" s="79">
        <v>31</v>
      </c>
      <c r="I11" s="28">
        <v>5085</v>
      </c>
      <c r="J11" s="90">
        <v>0</v>
      </c>
      <c r="K11" s="91">
        <v>0</v>
      </c>
      <c r="L11" s="79">
        <f t="shared" si="2"/>
        <v>5085</v>
      </c>
      <c r="M11" s="71">
        <v>103</v>
      </c>
      <c r="N11" s="92">
        <f t="shared" si="0"/>
        <v>31</v>
      </c>
      <c r="O11" s="93">
        <f t="shared" si="3"/>
        <v>5188</v>
      </c>
      <c r="P11" s="79">
        <v>9</v>
      </c>
      <c r="Q11" s="80">
        <v>573</v>
      </c>
      <c r="R11" s="71">
        <v>34</v>
      </c>
      <c r="S11" s="79">
        <f aca="true" t="shared" si="8" ref="S11:S59">SUM(P11)</f>
        <v>9</v>
      </c>
      <c r="T11" s="80">
        <f aca="true" t="shared" si="9" ref="T11:T55">SUM(Q11,R11)</f>
        <v>607</v>
      </c>
      <c r="U11" s="28">
        <f t="shared" si="4"/>
        <v>40</v>
      </c>
      <c r="V11" s="80">
        <f t="shared" si="4"/>
        <v>5795</v>
      </c>
      <c r="W11" s="94">
        <f t="shared" si="5"/>
        <v>0.775</v>
      </c>
      <c r="X11" s="95">
        <f t="shared" si="5"/>
        <v>0.8952545297670406</v>
      </c>
      <c r="Y11" s="96">
        <f t="shared" si="6"/>
        <v>1073</v>
      </c>
      <c r="Z11" s="97">
        <f t="shared" si="7"/>
        <v>10804</v>
      </c>
    </row>
    <row r="12" spans="1:26" ht="58.5" customHeight="1" thickBot="1" thickTop="1">
      <c r="A12" s="88" t="s">
        <v>36</v>
      </c>
      <c r="B12" s="89">
        <v>2246</v>
      </c>
      <c r="C12" s="78">
        <v>9683</v>
      </c>
      <c r="D12" s="67">
        <v>-10</v>
      </c>
      <c r="E12" s="67">
        <f>SUM(C12,D12)</f>
        <v>9673</v>
      </c>
      <c r="F12" s="79">
        <v>61</v>
      </c>
      <c r="G12" s="28">
        <v>32982</v>
      </c>
      <c r="H12" s="79">
        <v>149</v>
      </c>
      <c r="I12" s="28">
        <v>35544</v>
      </c>
      <c r="J12" s="90">
        <v>13</v>
      </c>
      <c r="K12" s="91">
        <v>5825</v>
      </c>
      <c r="L12" s="98">
        <f t="shared" si="2"/>
        <v>74351</v>
      </c>
      <c r="M12" s="99">
        <v>6099</v>
      </c>
      <c r="N12" s="92">
        <f t="shared" si="0"/>
        <v>223</v>
      </c>
      <c r="O12" s="93">
        <f t="shared" si="3"/>
        <v>80450</v>
      </c>
      <c r="P12" s="98">
        <v>37</v>
      </c>
      <c r="Q12" s="100">
        <v>4340</v>
      </c>
      <c r="R12" s="99">
        <v>570</v>
      </c>
      <c r="S12" s="79">
        <f t="shared" si="8"/>
        <v>37</v>
      </c>
      <c r="T12" s="80">
        <f t="shared" si="9"/>
        <v>4910</v>
      </c>
      <c r="U12" s="28">
        <f t="shared" si="4"/>
        <v>260</v>
      </c>
      <c r="V12" s="80">
        <f t="shared" si="4"/>
        <v>85360</v>
      </c>
      <c r="W12" s="94">
        <f t="shared" si="5"/>
        <v>0.8576923076923076</v>
      </c>
      <c r="X12" s="95">
        <f t="shared" si="5"/>
        <v>0.9424789128397376</v>
      </c>
      <c r="Y12" s="96">
        <f t="shared" si="6"/>
        <v>2506</v>
      </c>
      <c r="Z12" s="97">
        <f t="shared" si="7"/>
        <v>95033</v>
      </c>
    </row>
    <row r="13" spans="1:26" ht="44.25" customHeight="1" thickBot="1" thickTop="1">
      <c r="A13" s="88" t="s">
        <v>37</v>
      </c>
      <c r="B13" s="89">
        <v>1552</v>
      </c>
      <c r="C13" s="78">
        <v>8620</v>
      </c>
      <c r="D13" s="67">
        <v>931</v>
      </c>
      <c r="E13" s="67">
        <f>SUM(C13,D13)</f>
        <v>9551</v>
      </c>
      <c r="F13" s="79">
        <v>50</v>
      </c>
      <c r="G13" s="28">
        <v>137867</v>
      </c>
      <c r="H13" s="79">
        <v>50</v>
      </c>
      <c r="I13" s="28">
        <v>7854</v>
      </c>
      <c r="J13" s="90">
        <v>8</v>
      </c>
      <c r="K13" s="91">
        <v>6061</v>
      </c>
      <c r="L13" s="79">
        <f t="shared" si="2"/>
        <v>151782</v>
      </c>
      <c r="M13" s="71">
        <v>71878</v>
      </c>
      <c r="N13" s="92">
        <f t="shared" si="0"/>
        <v>108</v>
      </c>
      <c r="O13" s="93">
        <f t="shared" si="3"/>
        <v>223660</v>
      </c>
      <c r="P13" s="79">
        <v>85</v>
      </c>
      <c r="Q13" s="80">
        <v>43624</v>
      </c>
      <c r="R13" s="71">
        <v>4689</v>
      </c>
      <c r="S13" s="79">
        <f t="shared" si="8"/>
        <v>85</v>
      </c>
      <c r="T13" s="80">
        <f t="shared" si="9"/>
        <v>48313</v>
      </c>
      <c r="U13" s="28">
        <f t="shared" si="4"/>
        <v>193</v>
      </c>
      <c r="V13" s="80">
        <f t="shared" si="4"/>
        <v>271973</v>
      </c>
      <c r="W13" s="94">
        <f t="shared" si="5"/>
        <v>0.5595854922279793</v>
      </c>
      <c r="X13" s="95">
        <f t="shared" si="5"/>
        <v>0.8223610431917874</v>
      </c>
      <c r="Y13" s="96">
        <f t="shared" si="6"/>
        <v>1745</v>
      </c>
      <c r="Z13" s="97">
        <f t="shared" si="7"/>
        <v>281524</v>
      </c>
    </row>
    <row r="14" spans="1:26" ht="46.5" customHeight="1" thickBot="1" thickTop="1">
      <c r="A14" s="88" t="s">
        <v>38</v>
      </c>
      <c r="B14" s="89">
        <v>54</v>
      </c>
      <c r="C14" s="78">
        <v>100</v>
      </c>
      <c r="D14" s="67">
        <v>0</v>
      </c>
      <c r="E14" s="67">
        <f>SUM(C14,D14)</f>
        <v>100</v>
      </c>
      <c r="F14" s="79">
        <v>2</v>
      </c>
      <c r="G14" s="28">
        <v>72</v>
      </c>
      <c r="H14" s="79">
        <v>0</v>
      </c>
      <c r="I14" s="28">
        <v>0</v>
      </c>
      <c r="J14" s="79">
        <v>0</v>
      </c>
      <c r="K14" s="80">
        <v>0</v>
      </c>
      <c r="L14" s="79">
        <f t="shared" si="2"/>
        <v>72</v>
      </c>
      <c r="M14" s="71">
        <v>49</v>
      </c>
      <c r="N14" s="92">
        <f t="shared" si="0"/>
        <v>2</v>
      </c>
      <c r="O14" s="93">
        <f t="shared" si="3"/>
        <v>121</v>
      </c>
      <c r="P14" s="79">
        <v>0</v>
      </c>
      <c r="Q14" s="80">
        <v>0</v>
      </c>
      <c r="R14" s="71">
        <v>0</v>
      </c>
      <c r="S14" s="79">
        <f t="shared" si="8"/>
        <v>0</v>
      </c>
      <c r="T14" s="80">
        <f t="shared" si="9"/>
        <v>0</v>
      </c>
      <c r="U14" s="28">
        <f t="shared" si="4"/>
        <v>2</v>
      </c>
      <c r="V14" s="80">
        <f t="shared" si="4"/>
        <v>121</v>
      </c>
      <c r="W14" s="94">
        <f t="shared" si="5"/>
        <v>1</v>
      </c>
      <c r="X14" s="95">
        <f t="shared" si="5"/>
        <v>1</v>
      </c>
      <c r="Y14" s="96">
        <f t="shared" si="6"/>
        <v>56</v>
      </c>
      <c r="Z14" s="97">
        <f t="shared" si="7"/>
        <v>221</v>
      </c>
    </row>
    <row r="15" spans="1:26" ht="48" customHeight="1" thickBot="1" thickTop="1">
      <c r="A15" s="88" t="s">
        <v>39</v>
      </c>
      <c r="B15" s="89">
        <v>1943</v>
      </c>
      <c r="C15" s="78">
        <v>15953</v>
      </c>
      <c r="D15" s="67">
        <v>1412</v>
      </c>
      <c r="E15" s="67">
        <f>SUM(C15,D15)</f>
        <v>17365</v>
      </c>
      <c r="F15" s="79">
        <v>272</v>
      </c>
      <c r="G15" s="28">
        <v>18859</v>
      </c>
      <c r="H15" s="79">
        <v>129</v>
      </c>
      <c r="I15" s="28">
        <v>6218</v>
      </c>
      <c r="J15" s="79">
        <v>0</v>
      </c>
      <c r="K15" s="80">
        <v>0</v>
      </c>
      <c r="L15" s="98">
        <f t="shared" si="2"/>
        <v>25077</v>
      </c>
      <c r="M15" s="99">
        <v>1934</v>
      </c>
      <c r="N15" s="101">
        <f t="shared" si="0"/>
        <v>401</v>
      </c>
      <c r="O15" s="102">
        <f t="shared" si="3"/>
        <v>27011</v>
      </c>
      <c r="P15" s="98">
        <v>3</v>
      </c>
      <c r="Q15" s="100">
        <v>476</v>
      </c>
      <c r="R15" s="99">
        <v>23</v>
      </c>
      <c r="S15" s="98">
        <f t="shared" si="8"/>
        <v>3</v>
      </c>
      <c r="T15" s="100">
        <f t="shared" si="9"/>
        <v>499</v>
      </c>
      <c r="U15" s="103">
        <f t="shared" si="4"/>
        <v>404</v>
      </c>
      <c r="V15" s="100">
        <f t="shared" si="4"/>
        <v>27510</v>
      </c>
      <c r="W15" s="104">
        <f t="shared" si="5"/>
        <v>0.9925742574257426</v>
      </c>
      <c r="X15" s="105">
        <f t="shared" si="5"/>
        <v>0.9818611414031261</v>
      </c>
      <c r="Y15" s="96">
        <f t="shared" si="6"/>
        <v>2347</v>
      </c>
      <c r="Z15" s="97">
        <f t="shared" si="7"/>
        <v>44875</v>
      </c>
    </row>
    <row r="16" spans="1:26" ht="75" customHeight="1" thickBot="1" thickTop="1">
      <c r="A16" s="88" t="s">
        <v>40</v>
      </c>
      <c r="B16" s="89">
        <v>35</v>
      </c>
      <c r="C16" s="78">
        <v>559</v>
      </c>
      <c r="D16" s="67">
        <v>-27</v>
      </c>
      <c r="E16" s="67">
        <f t="shared" si="1"/>
        <v>532</v>
      </c>
      <c r="F16" s="79">
        <v>3</v>
      </c>
      <c r="G16" s="28">
        <v>447</v>
      </c>
      <c r="H16" s="79">
        <v>0</v>
      </c>
      <c r="I16" s="28">
        <v>0</v>
      </c>
      <c r="J16" s="79">
        <v>0</v>
      </c>
      <c r="K16" s="80">
        <v>0</v>
      </c>
      <c r="L16" s="79">
        <f t="shared" si="2"/>
        <v>447</v>
      </c>
      <c r="M16" s="71">
        <v>105</v>
      </c>
      <c r="N16" s="92">
        <f t="shared" si="0"/>
        <v>3</v>
      </c>
      <c r="O16" s="93">
        <f t="shared" si="3"/>
        <v>552</v>
      </c>
      <c r="P16" s="79">
        <v>3</v>
      </c>
      <c r="Q16" s="80">
        <v>104</v>
      </c>
      <c r="R16" s="71">
        <v>0</v>
      </c>
      <c r="S16" s="79">
        <f t="shared" si="8"/>
        <v>3</v>
      </c>
      <c r="T16" s="80">
        <f t="shared" si="9"/>
        <v>104</v>
      </c>
      <c r="U16" s="28">
        <f t="shared" si="4"/>
        <v>6</v>
      </c>
      <c r="V16" s="80">
        <f t="shared" si="4"/>
        <v>656</v>
      </c>
      <c r="W16" s="94">
        <f t="shared" si="5"/>
        <v>0.5</v>
      </c>
      <c r="X16" s="95">
        <f t="shared" si="5"/>
        <v>0.8414634146341463</v>
      </c>
      <c r="Y16" s="96">
        <f t="shared" si="6"/>
        <v>41</v>
      </c>
      <c r="Z16" s="97">
        <f>SUM(E16,V16)</f>
        <v>1188</v>
      </c>
    </row>
    <row r="17" spans="1:26" ht="63.75" customHeight="1" thickBot="1" thickTop="1">
      <c r="A17" s="88" t="s">
        <v>41</v>
      </c>
      <c r="B17" s="89">
        <v>2349</v>
      </c>
      <c r="C17" s="78">
        <v>11698</v>
      </c>
      <c r="D17" s="67">
        <v>439</v>
      </c>
      <c r="E17" s="106">
        <f>SUM(C17,D17)</f>
        <v>12137</v>
      </c>
      <c r="F17" s="79">
        <v>41</v>
      </c>
      <c r="G17" s="28">
        <v>8813</v>
      </c>
      <c r="H17" s="79">
        <v>67</v>
      </c>
      <c r="I17" s="28">
        <v>8121</v>
      </c>
      <c r="J17" s="79">
        <v>25</v>
      </c>
      <c r="K17" s="80">
        <v>3654</v>
      </c>
      <c r="L17" s="98">
        <f t="shared" si="2"/>
        <v>20588</v>
      </c>
      <c r="M17" s="99">
        <v>5068</v>
      </c>
      <c r="N17" s="101">
        <f t="shared" si="0"/>
        <v>133</v>
      </c>
      <c r="O17" s="102">
        <f t="shared" si="3"/>
        <v>25656</v>
      </c>
      <c r="P17" s="98">
        <v>37</v>
      </c>
      <c r="Q17" s="100">
        <v>5178</v>
      </c>
      <c r="R17" s="99">
        <v>-452</v>
      </c>
      <c r="S17" s="98">
        <f t="shared" si="8"/>
        <v>37</v>
      </c>
      <c r="T17" s="100">
        <f t="shared" si="9"/>
        <v>4726</v>
      </c>
      <c r="U17" s="103">
        <f t="shared" si="4"/>
        <v>170</v>
      </c>
      <c r="V17" s="100">
        <f t="shared" si="4"/>
        <v>30382</v>
      </c>
      <c r="W17" s="104">
        <f t="shared" si="5"/>
        <v>0.7823529411764706</v>
      </c>
      <c r="X17" s="105">
        <f t="shared" si="5"/>
        <v>0.8444473701533803</v>
      </c>
      <c r="Y17" s="96">
        <f t="shared" si="6"/>
        <v>2519</v>
      </c>
      <c r="Z17" s="97">
        <f t="shared" si="7"/>
        <v>42519</v>
      </c>
    </row>
    <row r="18" spans="1:26" ht="51" customHeight="1" thickBot="1" thickTop="1">
      <c r="A18" s="88" t="s">
        <v>42</v>
      </c>
      <c r="B18" s="89">
        <v>31</v>
      </c>
      <c r="C18" s="78">
        <v>121</v>
      </c>
      <c r="D18" s="67">
        <v>22</v>
      </c>
      <c r="E18" s="67">
        <f t="shared" si="1"/>
        <v>143</v>
      </c>
      <c r="F18" s="79">
        <v>0</v>
      </c>
      <c r="G18" s="28">
        <v>0</v>
      </c>
      <c r="H18" s="79">
        <v>2</v>
      </c>
      <c r="I18" s="28">
        <v>92</v>
      </c>
      <c r="J18" s="79">
        <v>0</v>
      </c>
      <c r="K18" s="80">
        <v>0</v>
      </c>
      <c r="L18" s="79">
        <f t="shared" si="2"/>
        <v>92</v>
      </c>
      <c r="M18" s="71">
        <v>0</v>
      </c>
      <c r="N18" s="92">
        <f t="shared" si="0"/>
        <v>2</v>
      </c>
      <c r="O18" s="93">
        <f t="shared" si="3"/>
        <v>92</v>
      </c>
      <c r="P18" s="79">
        <v>0</v>
      </c>
      <c r="Q18" s="80">
        <v>0</v>
      </c>
      <c r="R18" s="71">
        <v>0</v>
      </c>
      <c r="S18" s="79">
        <f t="shared" si="8"/>
        <v>0</v>
      </c>
      <c r="T18" s="80">
        <f t="shared" si="9"/>
        <v>0</v>
      </c>
      <c r="U18" s="28">
        <f t="shared" si="4"/>
        <v>2</v>
      </c>
      <c r="V18" s="80">
        <f t="shared" si="4"/>
        <v>92</v>
      </c>
      <c r="W18" s="94">
        <f t="shared" si="5"/>
        <v>1</v>
      </c>
      <c r="X18" s="95">
        <f t="shared" si="5"/>
        <v>1</v>
      </c>
      <c r="Y18" s="96">
        <f t="shared" si="6"/>
        <v>33</v>
      </c>
      <c r="Z18" s="97">
        <f t="shared" si="7"/>
        <v>235</v>
      </c>
    </row>
    <row r="19" spans="1:26" ht="53.25" customHeight="1" thickBot="1" thickTop="1">
      <c r="A19" s="88" t="s">
        <v>43</v>
      </c>
      <c r="B19" s="89">
        <v>6301</v>
      </c>
      <c r="C19" s="78">
        <v>3243</v>
      </c>
      <c r="D19" s="67">
        <v>19</v>
      </c>
      <c r="E19" s="106">
        <f t="shared" si="1"/>
        <v>3262</v>
      </c>
      <c r="F19" s="79">
        <v>7</v>
      </c>
      <c r="G19" s="28">
        <v>718</v>
      </c>
      <c r="H19" s="79">
        <v>3</v>
      </c>
      <c r="I19" s="28">
        <v>453</v>
      </c>
      <c r="J19" s="79">
        <v>10</v>
      </c>
      <c r="K19" s="80">
        <v>1239</v>
      </c>
      <c r="L19" s="98">
        <f t="shared" si="2"/>
        <v>2410</v>
      </c>
      <c r="M19" s="99">
        <v>118</v>
      </c>
      <c r="N19" s="101">
        <f t="shared" si="0"/>
        <v>20</v>
      </c>
      <c r="O19" s="102">
        <f t="shared" si="3"/>
        <v>2528</v>
      </c>
      <c r="P19" s="98">
        <v>1</v>
      </c>
      <c r="Q19" s="100">
        <v>73</v>
      </c>
      <c r="R19" s="99">
        <v>0</v>
      </c>
      <c r="S19" s="98">
        <f t="shared" si="8"/>
        <v>1</v>
      </c>
      <c r="T19" s="100">
        <f t="shared" si="9"/>
        <v>73</v>
      </c>
      <c r="U19" s="103">
        <f t="shared" si="4"/>
        <v>21</v>
      </c>
      <c r="V19" s="100">
        <f t="shared" si="4"/>
        <v>2601</v>
      </c>
      <c r="W19" s="104">
        <f t="shared" si="5"/>
        <v>0.9523809523809523</v>
      </c>
      <c r="X19" s="105">
        <f t="shared" si="5"/>
        <v>0.9719338715878508</v>
      </c>
      <c r="Y19" s="96">
        <f t="shared" si="6"/>
        <v>6322</v>
      </c>
      <c r="Z19" s="97">
        <f t="shared" si="7"/>
        <v>5863</v>
      </c>
    </row>
    <row r="20" spans="1:26" ht="48.75" customHeight="1" thickBot="1" thickTop="1">
      <c r="A20" s="88" t="s">
        <v>44</v>
      </c>
      <c r="B20" s="89">
        <v>6224</v>
      </c>
      <c r="C20" s="78">
        <v>11738</v>
      </c>
      <c r="D20" s="67">
        <v>338</v>
      </c>
      <c r="E20" s="67">
        <f t="shared" si="1"/>
        <v>12076</v>
      </c>
      <c r="F20" s="79">
        <v>31</v>
      </c>
      <c r="G20" s="28">
        <v>21824</v>
      </c>
      <c r="H20" s="79">
        <v>56</v>
      </c>
      <c r="I20" s="28">
        <v>8005</v>
      </c>
      <c r="J20" s="79">
        <v>10</v>
      </c>
      <c r="K20" s="80">
        <v>1832</v>
      </c>
      <c r="L20" s="79">
        <f t="shared" si="2"/>
        <v>31661</v>
      </c>
      <c r="M20" s="71">
        <v>3510</v>
      </c>
      <c r="N20" s="92">
        <f t="shared" si="0"/>
        <v>97</v>
      </c>
      <c r="O20" s="93">
        <f t="shared" si="3"/>
        <v>35171</v>
      </c>
      <c r="P20" s="79">
        <v>18</v>
      </c>
      <c r="Q20" s="80">
        <v>1395</v>
      </c>
      <c r="R20" s="71">
        <v>30</v>
      </c>
      <c r="S20" s="79">
        <f t="shared" si="8"/>
        <v>18</v>
      </c>
      <c r="T20" s="80">
        <f t="shared" si="9"/>
        <v>1425</v>
      </c>
      <c r="U20" s="28">
        <f t="shared" si="4"/>
        <v>115</v>
      </c>
      <c r="V20" s="80">
        <f t="shared" si="4"/>
        <v>36596</v>
      </c>
      <c r="W20" s="94">
        <f t="shared" si="5"/>
        <v>0.8434782608695652</v>
      </c>
      <c r="X20" s="95">
        <f t="shared" si="5"/>
        <v>0.9610613181768499</v>
      </c>
      <c r="Y20" s="96">
        <f t="shared" si="6"/>
        <v>6339</v>
      </c>
      <c r="Z20" s="97">
        <f t="shared" si="7"/>
        <v>48672</v>
      </c>
    </row>
    <row r="21" spans="1:26" ht="59.25" customHeight="1" thickBot="1" thickTop="1">
      <c r="A21" s="88" t="s">
        <v>45</v>
      </c>
      <c r="B21" s="89">
        <v>305</v>
      </c>
      <c r="C21" s="78">
        <v>1305</v>
      </c>
      <c r="D21" s="67">
        <v>211</v>
      </c>
      <c r="E21" s="106">
        <f t="shared" si="1"/>
        <v>1516</v>
      </c>
      <c r="F21" s="79">
        <v>0</v>
      </c>
      <c r="G21" s="28">
        <v>0</v>
      </c>
      <c r="H21" s="79">
        <v>6</v>
      </c>
      <c r="I21" s="28">
        <v>294</v>
      </c>
      <c r="J21" s="79">
        <v>0</v>
      </c>
      <c r="K21" s="80">
        <v>0</v>
      </c>
      <c r="L21" s="98">
        <f t="shared" si="2"/>
        <v>294</v>
      </c>
      <c r="M21" s="99">
        <v>0</v>
      </c>
      <c r="N21" s="101">
        <f t="shared" si="0"/>
        <v>6</v>
      </c>
      <c r="O21" s="102">
        <f t="shared" si="3"/>
        <v>294</v>
      </c>
      <c r="P21" s="98">
        <v>1</v>
      </c>
      <c r="Q21" s="100">
        <v>52</v>
      </c>
      <c r="R21" s="99">
        <v>0</v>
      </c>
      <c r="S21" s="98">
        <f t="shared" si="8"/>
        <v>1</v>
      </c>
      <c r="T21" s="100">
        <f t="shared" si="9"/>
        <v>52</v>
      </c>
      <c r="U21" s="103">
        <f t="shared" si="4"/>
        <v>7</v>
      </c>
      <c r="V21" s="100">
        <f t="shared" si="4"/>
        <v>346</v>
      </c>
      <c r="W21" s="104">
        <f t="shared" si="5"/>
        <v>0.8571428571428571</v>
      </c>
      <c r="X21" s="105">
        <f t="shared" si="5"/>
        <v>0.8497109826589595</v>
      </c>
      <c r="Y21" s="96">
        <f t="shared" si="6"/>
        <v>312</v>
      </c>
      <c r="Z21" s="97">
        <f t="shared" si="7"/>
        <v>1862</v>
      </c>
    </row>
    <row r="22" spans="1:26" ht="45.75" customHeight="1" thickBot="1" thickTop="1">
      <c r="A22" s="88" t="s">
        <v>46</v>
      </c>
      <c r="B22" s="89">
        <v>12</v>
      </c>
      <c r="C22" s="78">
        <v>105</v>
      </c>
      <c r="D22" s="67">
        <v>5</v>
      </c>
      <c r="E22" s="67">
        <f t="shared" si="1"/>
        <v>110</v>
      </c>
      <c r="F22" s="79">
        <v>0</v>
      </c>
      <c r="G22" s="28">
        <v>0</v>
      </c>
      <c r="H22" s="79">
        <v>1</v>
      </c>
      <c r="I22" s="28">
        <v>131</v>
      </c>
      <c r="J22" s="79">
        <v>0</v>
      </c>
      <c r="K22" s="80">
        <v>0</v>
      </c>
      <c r="L22" s="79">
        <f t="shared" si="2"/>
        <v>131</v>
      </c>
      <c r="M22" s="71">
        <v>0</v>
      </c>
      <c r="N22" s="92">
        <f t="shared" si="0"/>
        <v>1</v>
      </c>
      <c r="O22" s="93">
        <f t="shared" si="3"/>
        <v>131</v>
      </c>
      <c r="P22" s="79">
        <v>0</v>
      </c>
      <c r="Q22" s="80">
        <v>0</v>
      </c>
      <c r="R22" s="71">
        <v>0</v>
      </c>
      <c r="S22" s="79">
        <f t="shared" si="8"/>
        <v>0</v>
      </c>
      <c r="T22" s="80">
        <f t="shared" si="9"/>
        <v>0</v>
      </c>
      <c r="U22" s="28">
        <f t="shared" si="4"/>
        <v>1</v>
      </c>
      <c r="V22" s="80">
        <f t="shared" si="4"/>
        <v>131</v>
      </c>
      <c r="W22" s="94">
        <f t="shared" si="5"/>
        <v>1</v>
      </c>
      <c r="X22" s="95">
        <f t="shared" si="5"/>
        <v>1</v>
      </c>
      <c r="Y22" s="96">
        <f t="shared" si="6"/>
        <v>13</v>
      </c>
      <c r="Z22" s="97">
        <f t="shared" si="7"/>
        <v>241</v>
      </c>
    </row>
    <row r="23" spans="1:26" ht="51" customHeight="1" thickBot="1" thickTop="1">
      <c r="A23" s="88" t="s">
        <v>47</v>
      </c>
      <c r="B23" s="89">
        <v>555</v>
      </c>
      <c r="C23" s="78">
        <v>2580</v>
      </c>
      <c r="D23" s="67">
        <v>176</v>
      </c>
      <c r="E23" s="106">
        <f>SUM(C23,D23)</f>
        <v>2756</v>
      </c>
      <c r="F23" s="79">
        <v>1</v>
      </c>
      <c r="G23" s="28">
        <v>80</v>
      </c>
      <c r="H23" s="79">
        <v>8</v>
      </c>
      <c r="I23" s="28">
        <v>474</v>
      </c>
      <c r="J23" s="79">
        <v>0</v>
      </c>
      <c r="K23" s="80">
        <v>0</v>
      </c>
      <c r="L23" s="98">
        <f t="shared" si="2"/>
        <v>554</v>
      </c>
      <c r="M23" s="99">
        <v>-2394</v>
      </c>
      <c r="N23" s="101">
        <f t="shared" si="0"/>
        <v>9</v>
      </c>
      <c r="O23" s="102">
        <f t="shared" si="3"/>
        <v>-1840</v>
      </c>
      <c r="P23" s="98">
        <v>0</v>
      </c>
      <c r="Q23" s="100">
        <v>0</v>
      </c>
      <c r="R23" s="99">
        <v>5</v>
      </c>
      <c r="S23" s="98">
        <f t="shared" si="8"/>
        <v>0</v>
      </c>
      <c r="T23" s="100">
        <f t="shared" si="9"/>
        <v>5</v>
      </c>
      <c r="U23" s="103">
        <f t="shared" si="4"/>
        <v>9</v>
      </c>
      <c r="V23" s="100">
        <f t="shared" si="4"/>
        <v>-1835</v>
      </c>
      <c r="W23" s="104">
        <f t="shared" si="5"/>
        <v>1</v>
      </c>
      <c r="X23" s="105">
        <f t="shared" si="5"/>
        <v>1.002724795640327</v>
      </c>
      <c r="Y23" s="96">
        <f t="shared" si="6"/>
        <v>564</v>
      </c>
      <c r="Z23" s="97">
        <f t="shared" si="7"/>
        <v>921</v>
      </c>
    </row>
    <row r="24" spans="1:26" ht="51.75" customHeight="1" thickBot="1" thickTop="1">
      <c r="A24" s="107" t="s">
        <v>48</v>
      </c>
      <c r="B24" s="77">
        <v>1171</v>
      </c>
      <c r="C24" s="78">
        <v>8442</v>
      </c>
      <c r="D24" s="67">
        <v>512</v>
      </c>
      <c r="E24" s="106">
        <f aca="true" t="shared" si="10" ref="E24:E59">SUM(C24,D24)</f>
        <v>8954</v>
      </c>
      <c r="F24" s="79">
        <v>232</v>
      </c>
      <c r="G24" s="28">
        <v>161099</v>
      </c>
      <c r="H24" s="79">
        <v>82</v>
      </c>
      <c r="I24" s="28">
        <v>21092</v>
      </c>
      <c r="J24" s="79">
        <v>5</v>
      </c>
      <c r="K24" s="80">
        <v>410</v>
      </c>
      <c r="L24" s="98">
        <f t="shared" si="2"/>
        <v>182601</v>
      </c>
      <c r="M24" s="99">
        <v>14148</v>
      </c>
      <c r="N24" s="101">
        <f t="shared" si="0"/>
        <v>319</v>
      </c>
      <c r="O24" s="102">
        <f t="shared" si="3"/>
        <v>196749</v>
      </c>
      <c r="P24" s="98">
        <v>55</v>
      </c>
      <c r="Q24" s="100">
        <v>3466</v>
      </c>
      <c r="R24" s="99">
        <v>486</v>
      </c>
      <c r="S24" s="98">
        <f t="shared" si="8"/>
        <v>55</v>
      </c>
      <c r="T24" s="100">
        <f t="shared" si="9"/>
        <v>3952</v>
      </c>
      <c r="U24" s="103">
        <f t="shared" si="4"/>
        <v>374</v>
      </c>
      <c r="V24" s="100">
        <f t="shared" si="4"/>
        <v>200701</v>
      </c>
      <c r="W24" s="104">
        <f t="shared" si="5"/>
        <v>0.8529411764705882</v>
      </c>
      <c r="X24" s="105">
        <f t="shared" si="5"/>
        <v>0.9803090168957803</v>
      </c>
      <c r="Y24" s="96">
        <f t="shared" si="6"/>
        <v>1545</v>
      </c>
      <c r="Z24" s="97">
        <f t="shared" si="7"/>
        <v>209655</v>
      </c>
    </row>
    <row r="25" spans="1:26" ht="58.5" customHeight="1" thickBot="1" thickTop="1">
      <c r="A25" s="88" t="s">
        <v>49</v>
      </c>
      <c r="B25" s="77">
        <v>135</v>
      </c>
      <c r="C25" s="78">
        <v>523</v>
      </c>
      <c r="D25" s="67">
        <v>0</v>
      </c>
      <c r="E25" s="67">
        <f t="shared" si="10"/>
        <v>523</v>
      </c>
      <c r="F25" s="79">
        <v>0</v>
      </c>
      <c r="G25" s="28">
        <v>0</v>
      </c>
      <c r="H25" s="79">
        <v>1</v>
      </c>
      <c r="I25" s="28">
        <v>37</v>
      </c>
      <c r="J25" s="79">
        <v>0</v>
      </c>
      <c r="K25" s="80">
        <v>0</v>
      </c>
      <c r="L25" s="79">
        <f t="shared" si="2"/>
        <v>37</v>
      </c>
      <c r="M25" s="71">
        <v>284</v>
      </c>
      <c r="N25" s="92">
        <f t="shared" si="0"/>
        <v>1</v>
      </c>
      <c r="O25" s="93">
        <f t="shared" si="3"/>
        <v>321</v>
      </c>
      <c r="P25" s="79">
        <v>2</v>
      </c>
      <c r="Q25" s="80">
        <v>99</v>
      </c>
      <c r="R25" s="71">
        <v>0</v>
      </c>
      <c r="S25" s="79">
        <f t="shared" si="8"/>
        <v>2</v>
      </c>
      <c r="T25" s="80">
        <f t="shared" si="9"/>
        <v>99</v>
      </c>
      <c r="U25" s="28">
        <f t="shared" si="4"/>
        <v>3</v>
      </c>
      <c r="V25" s="80">
        <f t="shared" si="4"/>
        <v>420</v>
      </c>
      <c r="W25" s="94">
        <f t="shared" si="5"/>
        <v>0.3333333333333333</v>
      </c>
      <c r="X25" s="95">
        <f t="shared" si="5"/>
        <v>0.7642857142857142</v>
      </c>
      <c r="Y25" s="96">
        <f t="shared" si="6"/>
        <v>138</v>
      </c>
      <c r="Z25" s="97">
        <f t="shared" si="7"/>
        <v>943</v>
      </c>
    </row>
    <row r="26" spans="1:26" ht="53.25" customHeight="1" thickBot="1" thickTop="1">
      <c r="A26" s="88" t="s">
        <v>50</v>
      </c>
      <c r="B26" s="77">
        <v>1165</v>
      </c>
      <c r="C26" s="78">
        <v>6229</v>
      </c>
      <c r="D26" s="67">
        <v>112</v>
      </c>
      <c r="E26" s="67">
        <f t="shared" si="10"/>
        <v>6341</v>
      </c>
      <c r="F26" s="79">
        <v>16</v>
      </c>
      <c r="G26" s="28">
        <v>2419</v>
      </c>
      <c r="H26" s="79">
        <v>3</v>
      </c>
      <c r="I26" s="28">
        <v>436</v>
      </c>
      <c r="J26" s="79">
        <v>20</v>
      </c>
      <c r="K26" s="80">
        <v>1673</v>
      </c>
      <c r="L26" s="79">
        <f t="shared" si="2"/>
        <v>4528</v>
      </c>
      <c r="M26" s="71">
        <v>3406</v>
      </c>
      <c r="N26" s="92">
        <f t="shared" si="0"/>
        <v>39</v>
      </c>
      <c r="O26" s="93">
        <f t="shared" si="3"/>
        <v>7934</v>
      </c>
      <c r="P26" s="79">
        <v>3</v>
      </c>
      <c r="Q26" s="80">
        <v>264</v>
      </c>
      <c r="R26" s="71">
        <v>117</v>
      </c>
      <c r="S26" s="79">
        <f t="shared" si="8"/>
        <v>3</v>
      </c>
      <c r="T26" s="80">
        <f t="shared" si="9"/>
        <v>381</v>
      </c>
      <c r="U26" s="28">
        <f t="shared" si="4"/>
        <v>42</v>
      </c>
      <c r="V26" s="80">
        <f t="shared" si="4"/>
        <v>8315</v>
      </c>
      <c r="W26" s="94">
        <f t="shared" si="5"/>
        <v>0.9285714285714286</v>
      </c>
      <c r="X26" s="95">
        <f t="shared" si="5"/>
        <v>0.9541791942273</v>
      </c>
      <c r="Y26" s="96">
        <f t="shared" si="6"/>
        <v>1207</v>
      </c>
      <c r="Z26" s="97">
        <f t="shared" si="7"/>
        <v>14656</v>
      </c>
    </row>
    <row r="27" spans="1:27" ht="72.75" customHeight="1" thickBot="1" thickTop="1">
      <c r="A27" s="88" t="s">
        <v>51</v>
      </c>
      <c r="B27" s="77">
        <v>115</v>
      </c>
      <c r="C27" s="78">
        <v>789</v>
      </c>
      <c r="D27" s="67">
        <v>86</v>
      </c>
      <c r="E27" s="67">
        <f t="shared" si="10"/>
        <v>875</v>
      </c>
      <c r="F27" s="79">
        <v>0</v>
      </c>
      <c r="G27" s="28">
        <v>0</v>
      </c>
      <c r="H27" s="79">
        <v>3</v>
      </c>
      <c r="I27" s="28">
        <v>417</v>
      </c>
      <c r="J27" s="79">
        <v>0</v>
      </c>
      <c r="K27" s="80">
        <v>0</v>
      </c>
      <c r="L27" s="79">
        <f t="shared" si="2"/>
        <v>417</v>
      </c>
      <c r="M27" s="71">
        <v>268</v>
      </c>
      <c r="N27" s="92">
        <f t="shared" si="0"/>
        <v>3</v>
      </c>
      <c r="O27" s="93">
        <f t="shared" si="3"/>
        <v>685</v>
      </c>
      <c r="P27" s="79">
        <v>3</v>
      </c>
      <c r="Q27" s="80">
        <v>229</v>
      </c>
      <c r="R27" s="71">
        <v>337</v>
      </c>
      <c r="S27" s="79">
        <f t="shared" si="8"/>
        <v>3</v>
      </c>
      <c r="T27" s="80">
        <f t="shared" si="9"/>
        <v>566</v>
      </c>
      <c r="U27" s="28">
        <f t="shared" si="4"/>
        <v>6</v>
      </c>
      <c r="V27" s="80">
        <f t="shared" si="4"/>
        <v>1251</v>
      </c>
      <c r="W27" s="94">
        <f t="shared" si="5"/>
        <v>0.5</v>
      </c>
      <c r="X27" s="95">
        <f t="shared" si="5"/>
        <v>0.5475619504396483</v>
      </c>
      <c r="Y27" s="96">
        <f t="shared" si="6"/>
        <v>121</v>
      </c>
      <c r="Z27" s="97">
        <f t="shared" si="7"/>
        <v>2126</v>
      </c>
      <c r="AA27" s="44"/>
    </row>
    <row r="28" spans="1:26" ht="32.25" customHeight="1" thickBot="1" thickTop="1">
      <c r="A28" s="107" t="s">
        <v>52</v>
      </c>
      <c r="B28" s="77">
        <v>1102</v>
      </c>
      <c r="C28" s="78">
        <v>9038</v>
      </c>
      <c r="D28" s="67">
        <v>125</v>
      </c>
      <c r="E28" s="106">
        <f t="shared" si="10"/>
        <v>9163</v>
      </c>
      <c r="F28" s="79">
        <v>68</v>
      </c>
      <c r="G28" s="28">
        <v>20111</v>
      </c>
      <c r="H28" s="79">
        <v>15</v>
      </c>
      <c r="I28" s="28">
        <v>48035</v>
      </c>
      <c r="J28" s="79">
        <v>14</v>
      </c>
      <c r="K28" s="80">
        <v>10405</v>
      </c>
      <c r="L28" s="98">
        <f t="shared" si="2"/>
        <v>78551</v>
      </c>
      <c r="M28" s="99">
        <v>45044</v>
      </c>
      <c r="N28" s="101">
        <f t="shared" si="0"/>
        <v>97</v>
      </c>
      <c r="O28" s="102">
        <f t="shared" si="3"/>
        <v>123595</v>
      </c>
      <c r="P28" s="98">
        <v>62</v>
      </c>
      <c r="Q28" s="100">
        <v>16086</v>
      </c>
      <c r="R28" s="99">
        <v>5229</v>
      </c>
      <c r="S28" s="98">
        <f t="shared" si="8"/>
        <v>62</v>
      </c>
      <c r="T28" s="100">
        <f t="shared" si="9"/>
        <v>21315</v>
      </c>
      <c r="U28" s="103">
        <f t="shared" si="4"/>
        <v>159</v>
      </c>
      <c r="V28" s="100">
        <f t="shared" si="4"/>
        <v>144910</v>
      </c>
      <c r="W28" s="104">
        <f t="shared" si="5"/>
        <v>0.610062893081761</v>
      </c>
      <c r="X28" s="105">
        <f t="shared" si="5"/>
        <v>0.8529087019529363</v>
      </c>
      <c r="Y28" s="96">
        <f t="shared" si="6"/>
        <v>1261</v>
      </c>
      <c r="Z28" s="97">
        <f t="shared" si="7"/>
        <v>154073</v>
      </c>
    </row>
    <row r="29" spans="1:26" ht="90.75" customHeight="1" thickBot="1" thickTop="1">
      <c r="A29" s="88" t="s">
        <v>53</v>
      </c>
      <c r="B29" s="77">
        <v>36</v>
      </c>
      <c r="C29" s="78">
        <v>523</v>
      </c>
      <c r="D29" s="67">
        <v>1</v>
      </c>
      <c r="E29" s="67">
        <f t="shared" si="10"/>
        <v>524</v>
      </c>
      <c r="F29" s="79">
        <v>0</v>
      </c>
      <c r="G29" s="28">
        <v>0</v>
      </c>
      <c r="H29" s="79">
        <v>35</v>
      </c>
      <c r="I29" s="28">
        <v>2265</v>
      </c>
      <c r="J29" s="79">
        <v>2</v>
      </c>
      <c r="K29" s="80">
        <v>128</v>
      </c>
      <c r="L29" s="79">
        <f t="shared" si="2"/>
        <v>2393</v>
      </c>
      <c r="M29" s="71">
        <v>63</v>
      </c>
      <c r="N29" s="92">
        <f t="shared" si="0"/>
        <v>37</v>
      </c>
      <c r="O29" s="93">
        <f t="shared" si="3"/>
        <v>2456</v>
      </c>
      <c r="P29" s="79">
        <v>5</v>
      </c>
      <c r="Q29" s="80">
        <v>358</v>
      </c>
      <c r="R29" s="71">
        <v>0</v>
      </c>
      <c r="S29" s="79">
        <f t="shared" si="8"/>
        <v>5</v>
      </c>
      <c r="T29" s="80">
        <f t="shared" si="9"/>
        <v>358</v>
      </c>
      <c r="U29" s="28">
        <f t="shared" si="4"/>
        <v>42</v>
      </c>
      <c r="V29" s="80">
        <f t="shared" si="4"/>
        <v>2814</v>
      </c>
      <c r="W29" s="94">
        <f t="shared" si="5"/>
        <v>0.8809523809523809</v>
      </c>
      <c r="X29" s="95">
        <f t="shared" si="5"/>
        <v>0.8727789623312011</v>
      </c>
      <c r="Y29" s="96">
        <f t="shared" si="6"/>
        <v>78</v>
      </c>
      <c r="Z29" s="97">
        <f t="shared" si="7"/>
        <v>3338</v>
      </c>
    </row>
    <row r="30" spans="1:26" ht="45.75" customHeight="1" thickBot="1" thickTop="1">
      <c r="A30" s="88" t="s">
        <v>54</v>
      </c>
      <c r="B30" s="77">
        <v>224</v>
      </c>
      <c r="C30" s="78">
        <v>953</v>
      </c>
      <c r="D30" s="67">
        <v>168</v>
      </c>
      <c r="E30" s="106">
        <f t="shared" si="10"/>
        <v>1121</v>
      </c>
      <c r="F30" s="79">
        <v>1</v>
      </c>
      <c r="G30" s="28">
        <v>40</v>
      </c>
      <c r="H30" s="79">
        <v>4</v>
      </c>
      <c r="I30" s="28">
        <v>340</v>
      </c>
      <c r="J30" s="79">
        <v>0</v>
      </c>
      <c r="K30" s="80">
        <v>0</v>
      </c>
      <c r="L30" s="98">
        <f t="shared" si="2"/>
        <v>380</v>
      </c>
      <c r="M30" s="99">
        <v>35</v>
      </c>
      <c r="N30" s="101">
        <f t="shared" si="0"/>
        <v>5</v>
      </c>
      <c r="O30" s="102">
        <f t="shared" si="3"/>
        <v>415</v>
      </c>
      <c r="P30" s="98">
        <v>8</v>
      </c>
      <c r="Q30" s="100">
        <v>620</v>
      </c>
      <c r="R30" s="99">
        <v>60</v>
      </c>
      <c r="S30" s="98">
        <f t="shared" si="8"/>
        <v>8</v>
      </c>
      <c r="T30" s="100">
        <f t="shared" si="9"/>
        <v>680</v>
      </c>
      <c r="U30" s="103">
        <f t="shared" si="4"/>
        <v>13</v>
      </c>
      <c r="V30" s="100">
        <f t="shared" si="4"/>
        <v>1095</v>
      </c>
      <c r="W30" s="104">
        <f t="shared" si="5"/>
        <v>0.38461538461538464</v>
      </c>
      <c r="X30" s="105">
        <f t="shared" si="5"/>
        <v>0.3789954337899543</v>
      </c>
      <c r="Y30" s="96">
        <f t="shared" si="6"/>
        <v>237</v>
      </c>
      <c r="Z30" s="97">
        <f t="shared" si="7"/>
        <v>2216</v>
      </c>
    </row>
    <row r="31" spans="1:26" ht="69.75" customHeight="1" thickBot="1" thickTop="1">
      <c r="A31" s="108" t="s">
        <v>55</v>
      </c>
      <c r="B31" s="77">
        <v>651</v>
      </c>
      <c r="C31" s="78">
        <v>4350</v>
      </c>
      <c r="D31" s="67">
        <v>496</v>
      </c>
      <c r="E31" s="67">
        <f t="shared" si="10"/>
        <v>4846</v>
      </c>
      <c r="F31" s="79">
        <v>28</v>
      </c>
      <c r="G31" s="28">
        <v>50272</v>
      </c>
      <c r="H31" s="79">
        <v>9</v>
      </c>
      <c r="I31" s="28">
        <v>525</v>
      </c>
      <c r="J31" s="79">
        <v>0</v>
      </c>
      <c r="K31" s="80">
        <v>0</v>
      </c>
      <c r="L31" s="79">
        <f t="shared" si="2"/>
        <v>50797</v>
      </c>
      <c r="M31" s="71">
        <v>4026</v>
      </c>
      <c r="N31" s="92">
        <f t="shared" si="0"/>
        <v>37</v>
      </c>
      <c r="O31" s="93">
        <f t="shared" si="3"/>
        <v>54823</v>
      </c>
      <c r="P31" s="79">
        <v>13</v>
      </c>
      <c r="Q31" s="80">
        <v>2188</v>
      </c>
      <c r="R31" s="71">
        <v>1643</v>
      </c>
      <c r="S31" s="79">
        <f t="shared" si="8"/>
        <v>13</v>
      </c>
      <c r="T31" s="80">
        <f t="shared" si="9"/>
        <v>3831</v>
      </c>
      <c r="U31" s="28">
        <f t="shared" si="4"/>
        <v>50</v>
      </c>
      <c r="V31" s="80">
        <f t="shared" si="4"/>
        <v>58654</v>
      </c>
      <c r="W31" s="94">
        <f t="shared" si="5"/>
        <v>0.74</v>
      </c>
      <c r="X31" s="95">
        <f t="shared" si="5"/>
        <v>0.9346847614825928</v>
      </c>
      <c r="Y31" s="96">
        <f t="shared" si="6"/>
        <v>701</v>
      </c>
      <c r="Z31" s="97">
        <f t="shared" si="7"/>
        <v>63500</v>
      </c>
    </row>
    <row r="32" spans="1:26" ht="63.75" customHeight="1" thickBot="1" thickTop="1">
      <c r="A32" s="88" t="s">
        <v>56</v>
      </c>
      <c r="B32" s="89">
        <v>2452</v>
      </c>
      <c r="C32" s="78">
        <v>6638</v>
      </c>
      <c r="D32" s="67">
        <v>2094</v>
      </c>
      <c r="E32" s="67">
        <f t="shared" si="10"/>
        <v>8732</v>
      </c>
      <c r="F32" s="79">
        <v>16</v>
      </c>
      <c r="G32" s="28">
        <v>4210</v>
      </c>
      <c r="H32" s="79">
        <v>34</v>
      </c>
      <c r="I32" s="109">
        <v>3954</v>
      </c>
      <c r="J32" s="79">
        <v>6</v>
      </c>
      <c r="K32" s="80">
        <v>19459</v>
      </c>
      <c r="L32" s="98">
        <f t="shared" si="2"/>
        <v>27623</v>
      </c>
      <c r="M32" s="99">
        <v>39089</v>
      </c>
      <c r="N32" s="101">
        <f t="shared" si="0"/>
        <v>56</v>
      </c>
      <c r="O32" s="102">
        <f t="shared" si="3"/>
        <v>66712</v>
      </c>
      <c r="P32" s="98">
        <v>15</v>
      </c>
      <c r="Q32" s="100">
        <v>5315</v>
      </c>
      <c r="R32" s="99">
        <v>7529</v>
      </c>
      <c r="S32" s="98">
        <f t="shared" si="8"/>
        <v>15</v>
      </c>
      <c r="T32" s="100">
        <f t="shared" si="9"/>
        <v>12844</v>
      </c>
      <c r="U32" s="103">
        <f t="shared" si="4"/>
        <v>71</v>
      </c>
      <c r="V32" s="100">
        <f t="shared" si="4"/>
        <v>79556</v>
      </c>
      <c r="W32" s="104">
        <f t="shared" si="5"/>
        <v>0.7887323943661971</v>
      </c>
      <c r="X32" s="105">
        <f t="shared" si="5"/>
        <v>0.8385539745588013</v>
      </c>
      <c r="Y32" s="96">
        <f t="shared" si="6"/>
        <v>2523</v>
      </c>
      <c r="Z32" s="97">
        <f t="shared" si="7"/>
        <v>88288</v>
      </c>
    </row>
    <row r="33" spans="1:26" ht="68.25" customHeight="1" thickBot="1" thickTop="1">
      <c r="A33" s="88" t="s">
        <v>57</v>
      </c>
      <c r="B33" s="89">
        <v>148</v>
      </c>
      <c r="C33" s="78">
        <v>1212</v>
      </c>
      <c r="D33" s="67">
        <v>83</v>
      </c>
      <c r="E33" s="106">
        <f t="shared" si="10"/>
        <v>1295</v>
      </c>
      <c r="F33" s="79">
        <v>1</v>
      </c>
      <c r="G33" s="28">
        <v>84</v>
      </c>
      <c r="H33" s="79">
        <v>5</v>
      </c>
      <c r="I33" s="28">
        <v>240</v>
      </c>
      <c r="J33" s="79">
        <v>0</v>
      </c>
      <c r="K33" s="80">
        <v>0</v>
      </c>
      <c r="L33" s="98">
        <f t="shared" si="2"/>
        <v>324</v>
      </c>
      <c r="M33" s="99">
        <v>32</v>
      </c>
      <c r="N33" s="101">
        <f t="shared" si="0"/>
        <v>6</v>
      </c>
      <c r="O33" s="102">
        <f t="shared" si="3"/>
        <v>356</v>
      </c>
      <c r="P33" s="98">
        <v>0</v>
      </c>
      <c r="Q33" s="100">
        <v>0</v>
      </c>
      <c r="R33" s="99">
        <v>0</v>
      </c>
      <c r="S33" s="98">
        <f t="shared" si="8"/>
        <v>0</v>
      </c>
      <c r="T33" s="100">
        <f t="shared" si="9"/>
        <v>0</v>
      </c>
      <c r="U33" s="103">
        <f t="shared" si="4"/>
        <v>6</v>
      </c>
      <c r="V33" s="100">
        <f t="shared" si="4"/>
        <v>356</v>
      </c>
      <c r="W33" s="104">
        <f t="shared" si="5"/>
        <v>1</v>
      </c>
      <c r="X33" s="105">
        <f t="shared" si="5"/>
        <v>1</v>
      </c>
      <c r="Y33" s="96">
        <f t="shared" si="6"/>
        <v>154</v>
      </c>
      <c r="Z33" s="97">
        <f t="shared" si="7"/>
        <v>1651</v>
      </c>
    </row>
    <row r="34" spans="1:26" ht="57" customHeight="1" thickBot="1" thickTop="1">
      <c r="A34" s="110" t="s">
        <v>58</v>
      </c>
      <c r="B34" s="89">
        <v>15</v>
      </c>
      <c r="C34" s="78">
        <v>103</v>
      </c>
      <c r="D34" s="67">
        <v>7</v>
      </c>
      <c r="E34" s="106">
        <f t="shared" si="10"/>
        <v>110</v>
      </c>
      <c r="F34" s="79">
        <v>0</v>
      </c>
      <c r="G34" s="28">
        <v>0</v>
      </c>
      <c r="H34" s="79">
        <v>0</v>
      </c>
      <c r="I34" s="28">
        <v>0</v>
      </c>
      <c r="J34" s="79">
        <v>0</v>
      </c>
      <c r="K34" s="80">
        <v>0</v>
      </c>
      <c r="L34" s="98">
        <f t="shared" si="2"/>
        <v>0</v>
      </c>
      <c r="M34" s="99">
        <v>0</v>
      </c>
      <c r="N34" s="101">
        <f t="shared" si="0"/>
        <v>0</v>
      </c>
      <c r="O34" s="102">
        <f t="shared" si="3"/>
        <v>0</v>
      </c>
      <c r="P34" s="98">
        <v>0</v>
      </c>
      <c r="Q34" s="100">
        <v>0</v>
      </c>
      <c r="R34" s="99">
        <v>0</v>
      </c>
      <c r="S34" s="98">
        <f t="shared" si="8"/>
        <v>0</v>
      </c>
      <c r="T34" s="100">
        <f t="shared" si="9"/>
        <v>0</v>
      </c>
      <c r="U34" s="103">
        <f t="shared" si="4"/>
        <v>0</v>
      </c>
      <c r="V34" s="100">
        <f t="shared" si="4"/>
        <v>0</v>
      </c>
      <c r="W34" s="104">
        <v>0</v>
      </c>
      <c r="X34" s="105">
        <v>0</v>
      </c>
      <c r="Y34" s="96">
        <f t="shared" si="6"/>
        <v>15</v>
      </c>
      <c r="Z34" s="97">
        <f t="shared" si="7"/>
        <v>110</v>
      </c>
    </row>
    <row r="35" spans="1:26" ht="58.5" customHeight="1" thickBot="1" thickTop="1">
      <c r="A35" s="76" t="s">
        <v>59</v>
      </c>
      <c r="B35" s="77">
        <v>162</v>
      </c>
      <c r="C35" s="78">
        <v>1021</v>
      </c>
      <c r="D35" s="67">
        <v>24</v>
      </c>
      <c r="E35" s="67">
        <f t="shared" si="10"/>
        <v>1045</v>
      </c>
      <c r="F35" s="79">
        <v>5</v>
      </c>
      <c r="G35" s="28">
        <v>246</v>
      </c>
      <c r="H35" s="79">
        <v>8</v>
      </c>
      <c r="I35" s="28">
        <v>394</v>
      </c>
      <c r="J35" s="79">
        <v>2</v>
      </c>
      <c r="K35" s="80">
        <v>207</v>
      </c>
      <c r="L35" s="98">
        <f t="shared" si="2"/>
        <v>847</v>
      </c>
      <c r="M35" s="99">
        <v>127</v>
      </c>
      <c r="N35" s="101">
        <f t="shared" si="0"/>
        <v>15</v>
      </c>
      <c r="O35" s="102">
        <f t="shared" si="3"/>
        <v>974</v>
      </c>
      <c r="P35" s="98">
        <v>4</v>
      </c>
      <c r="Q35" s="100">
        <v>164</v>
      </c>
      <c r="R35" s="99">
        <v>0</v>
      </c>
      <c r="S35" s="98">
        <f t="shared" si="8"/>
        <v>4</v>
      </c>
      <c r="T35" s="100">
        <f t="shared" si="9"/>
        <v>164</v>
      </c>
      <c r="U35" s="103">
        <f t="shared" si="4"/>
        <v>19</v>
      </c>
      <c r="V35" s="100">
        <f t="shared" si="4"/>
        <v>1138</v>
      </c>
      <c r="W35" s="104">
        <f t="shared" si="5"/>
        <v>0.7894736842105263</v>
      </c>
      <c r="X35" s="105">
        <f t="shared" si="5"/>
        <v>0.8558875219683656</v>
      </c>
      <c r="Y35" s="96">
        <f t="shared" si="6"/>
        <v>181</v>
      </c>
      <c r="Z35" s="97">
        <f t="shared" si="7"/>
        <v>2183</v>
      </c>
    </row>
    <row r="36" spans="1:26" ht="41.25" customHeight="1" thickBot="1" thickTop="1">
      <c r="A36" s="88" t="s">
        <v>60</v>
      </c>
      <c r="B36" s="77">
        <v>82</v>
      </c>
      <c r="C36" s="78">
        <v>209</v>
      </c>
      <c r="D36" s="67">
        <v>0</v>
      </c>
      <c r="E36" s="67">
        <f t="shared" si="10"/>
        <v>209</v>
      </c>
      <c r="F36" s="79">
        <v>0</v>
      </c>
      <c r="G36" s="28">
        <v>0</v>
      </c>
      <c r="H36" s="79">
        <v>1</v>
      </c>
      <c r="I36" s="28">
        <v>28</v>
      </c>
      <c r="J36" s="79">
        <v>0</v>
      </c>
      <c r="K36" s="80">
        <v>0</v>
      </c>
      <c r="L36" s="79">
        <f t="shared" si="2"/>
        <v>28</v>
      </c>
      <c r="M36" s="71">
        <v>0</v>
      </c>
      <c r="N36" s="92">
        <f>SUM(F36,H36,J36)</f>
        <v>1</v>
      </c>
      <c r="O36" s="93">
        <f>SUM(L36,M36)</f>
        <v>28</v>
      </c>
      <c r="P36" s="79">
        <v>1</v>
      </c>
      <c r="Q36" s="80">
        <v>95</v>
      </c>
      <c r="R36" s="71">
        <v>0</v>
      </c>
      <c r="S36" s="79">
        <f t="shared" si="8"/>
        <v>1</v>
      </c>
      <c r="T36" s="80">
        <f t="shared" si="9"/>
        <v>95</v>
      </c>
      <c r="U36" s="28">
        <f>SUM(N36,S36)</f>
        <v>2</v>
      </c>
      <c r="V36" s="80">
        <f>SUM(O36,T36)</f>
        <v>123</v>
      </c>
      <c r="W36" s="94">
        <f>N36/U36</f>
        <v>0.5</v>
      </c>
      <c r="X36" s="95">
        <f>O36/V36</f>
        <v>0.22764227642276422</v>
      </c>
      <c r="Y36" s="96">
        <f t="shared" si="6"/>
        <v>84</v>
      </c>
      <c r="Z36" s="97">
        <f>SUM(E36,V36)</f>
        <v>332</v>
      </c>
    </row>
    <row r="37" spans="1:26" ht="41.25" customHeight="1" thickBot="1" thickTop="1">
      <c r="A37" s="88" t="s">
        <v>61</v>
      </c>
      <c r="B37" s="89">
        <v>18</v>
      </c>
      <c r="C37" s="78">
        <v>163</v>
      </c>
      <c r="D37" s="67">
        <v>0</v>
      </c>
      <c r="E37" s="67">
        <f t="shared" si="10"/>
        <v>163</v>
      </c>
      <c r="F37" s="79">
        <v>0</v>
      </c>
      <c r="G37" s="28">
        <v>0</v>
      </c>
      <c r="H37" s="79">
        <v>2</v>
      </c>
      <c r="I37" s="28">
        <v>69</v>
      </c>
      <c r="J37" s="79">
        <v>0</v>
      </c>
      <c r="K37" s="80">
        <v>0</v>
      </c>
      <c r="L37" s="98">
        <f t="shared" si="2"/>
        <v>69</v>
      </c>
      <c r="M37" s="99">
        <v>-35</v>
      </c>
      <c r="N37" s="101">
        <f t="shared" si="0"/>
        <v>2</v>
      </c>
      <c r="O37" s="102">
        <f t="shared" si="3"/>
        <v>34</v>
      </c>
      <c r="P37" s="98">
        <v>0</v>
      </c>
      <c r="Q37" s="100">
        <v>0</v>
      </c>
      <c r="R37" s="99">
        <v>0</v>
      </c>
      <c r="S37" s="98">
        <f t="shared" si="8"/>
        <v>0</v>
      </c>
      <c r="T37" s="100">
        <f t="shared" si="9"/>
        <v>0</v>
      </c>
      <c r="U37" s="103">
        <f t="shared" si="4"/>
        <v>2</v>
      </c>
      <c r="V37" s="100">
        <f t="shared" si="4"/>
        <v>34</v>
      </c>
      <c r="W37" s="104">
        <f t="shared" si="5"/>
        <v>1</v>
      </c>
      <c r="X37" s="105">
        <f t="shared" si="5"/>
        <v>1</v>
      </c>
      <c r="Y37" s="96">
        <f t="shared" si="6"/>
        <v>20</v>
      </c>
      <c r="Z37" s="97">
        <f t="shared" si="7"/>
        <v>197</v>
      </c>
    </row>
    <row r="38" spans="1:26" ht="68.25" customHeight="1" thickBot="1" thickTop="1">
      <c r="A38" s="111" t="s">
        <v>62</v>
      </c>
      <c r="B38" s="89">
        <v>10</v>
      </c>
      <c r="C38" s="78">
        <v>60</v>
      </c>
      <c r="D38" s="67">
        <v>0</v>
      </c>
      <c r="E38" s="106">
        <f t="shared" si="10"/>
        <v>60</v>
      </c>
      <c r="F38" s="79">
        <v>0</v>
      </c>
      <c r="G38" s="28">
        <v>0</v>
      </c>
      <c r="H38" s="79">
        <v>0</v>
      </c>
      <c r="I38" s="28">
        <v>0</v>
      </c>
      <c r="J38" s="79">
        <v>0</v>
      </c>
      <c r="K38" s="80">
        <v>0</v>
      </c>
      <c r="L38" s="98">
        <f t="shared" si="2"/>
        <v>0</v>
      </c>
      <c r="M38" s="99">
        <v>0</v>
      </c>
      <c r="N38" s="101">
        <f t="shared" si="0"/>
        <v>0</v>
      </c>
      <c r="O38" s="102">
        <f t="shared" si="3"/>
        <v>0</v>
      </c>
      <c r="P38" s="98">
        <v>0</v>
      </c>
      <c r="Q38" s="100">
        <v>0</v>
      </c>
      <c r="R38" s="99">
        <v>0</v>
      </c>
      <c r="S38" s="98">
        <f t="shared" si="8"/>
        <v>0</v>
      </c>
      <c r="T38" s="100">
        <f t="shared" si="9"/>
        <v>0</v>
      </c>
      <c r="U38" s="103">
        <f t="shared" si="4"/>
        <v>0</v>
      </c>
      <c r="V38" s="100">
        <f t="shared" si="4"/>
        <v>0</v>
      </c>
      <c r="W38" s="104">
        <v>0</v>
      </c>
      <c r="X38" s="105">
        <v>0</v>
      </c>
      <c r="Y38" s="96">
        <f t="shared" si="6"/>
        <v>10</v>
      </c>
      <c r="Z38" s="97">
        <f t="shared" si="7"/>
        <v>60</v>
      </c>
    </row>
    <row r="39" spans="1:26" ht="46.5" customHeight="1" thickBot="1" thickTop="1">
      <c r="A39" s="88" t="s">
        <v>63</v>
      </c>
      <c r="B39" s="77">
        <v>77660</v>
      </c>
      <c r="C39" s="78">
        <v>94111</v>
      </c>
      <c r="D39" s="67">
        <v>4489</v>
      </c>
      <c r="E39" s="67">
        <f t="shared" si="10"/>
        <v>98600</v>
      </c>
      <c r="F39" s="79">
        <v>429</v>
      </c>
      <c r="G39" s="28">
        <v>84445</v>
      </c>
      <c r="H39" s="79">
        <v>263</v>
      </c>
      <c r="I39" s="28">
        <v>19797</v>
      </c>
      <c r="J39" s="79">
        <v>115</v>
      </c>
      <c r="K39" s="80">
        <v>36105</v>
      </c>
      <c r="L39" s="79">
        <f t="shared" si="2"/>
        <v>140347</v>
      </c>
      <c r="M39" s="71">
        <v>108589</v>
      </c>
      <c r="N39" s="92">
        <f t="shared" si="0"/>
        <v>807</v>
      </c>
      <c r="O39" s="93">
        <f t="shared" si="3"/>
        <v>248936</v>
      </c>
      <c r="P39" s="79">
        <v>88</v>
      </c>
      <c r="Q39" s="80">
        <v>7459</v>
      </c>
      <c r="R39" s="79">
        <v>8091</v>
      </c>
      <c r="S39" s="79">
        <f t="shared" si="8"/>
        <v>88</v>
      </c>
      <c r="T39" s="80">
        <f t="shared" si="9"/>
        <v>15550</v>
      </c>
      <c r="U39" s="28">
        <f t="shared" si="4"/>
        <v>895</v>
      </c>
      <c r="V39" s="80">
        <f t="shared" si="4"/>
        <v>264486</v>
      </c>
      <c r="W39" s="94">
        <f t="shared" si="5"/>
        <v>0.9016759776536313</v>
      </c>
      <c r="X39" s="95">
        <f t="shared" si="5"/>
        <v>0.941206717935921</v>
      </c>
      <c r="Y39" s="96">
        <f t="shared" si="6"/>
        <v>78555</v>
      </c>
      <c r="Z39" s="97">
        <f t="shared" si="7"/>
        <v>363086</v>
      </c>
    </row>
    <row r="40" spans="1:26" ht="54.75" customHeight="1" thickBot="1" thickTop="1">
      <c r="A40" s="112" t="s">
        <v>64</v>
      </c>
      <c r="B40" s="77">
        <v>2234</v>
      </c>
      <c r="C40" s="78">
        <v>3516</v>
      </c>
      <c r="D40" s="67">
        <v>8</v>
      </c>
      <c r="E40" s="67">
        <f t="shared" si="10"/>
        <v>3524</v>
      </c>
      <c r="F40" s="79">
        <v>1</v>
      </c>
      <c r="G40" s="28">
        <v>151</v>
      </c>
      <c r="H40" s="79">
        <v>3</v>
      </c>
      <c r="I40" s="28">
        <v>167</v>
      </c>
      <c r="J40" s="79">
        <v>0</v>
      </c>
      <c r="K40" s="80">
        <v>0</v>
      </c>
      <c r="L40" s="79">
        <f t="shared" si="2"/>
        <v>318</v>
      </c>
      <c r="M40" s="71">
        <v>2201</v>
      </c>
      <c r="N40" s="92">
        <f t="shared" si="0"/>
        <v>4</v>
      </c>
      <c r="O40" s="93">
        <f t="shared" si="3"/>
        <v>2519</v>
      </c>
      <c r="P40" s="79">
        <v>2</v>
      </c>
      <c r="Q40" s="80">
        <v>67</v>
      </c>
      <c r="R40" s="71">
        <v>0</v>
      </c>
      <c r="S40" s="68">
        <f t="shared" si="8"/>
        <v>2</v>
      </c>
      <c r="T40" s="80">
        <f t="shared" si="9"/>
        <v>67</v>
      </c>
      <c r="U40" s="28">
        <f t="shared" si="4"/>
        <v>6</v>
      </c>
      <c r="V40" s="80">
        <f t="shared" si="4"/>
        <v>2586</v>
      </c>
      <c r="W40" s="94">
        <f t="shared" si="5"/>
        <v>0.6666666666666666</v>
      </c>
      <c r="X40" s="95">
        <f t="shared" si="5"/>
        <v>0.974091260634184</v>
      </c>
      <c r="Y40" s="96">
        <f t="shared" si="6"/>
        <v>2240</v>
      </c>
      <c r="Z40" s="97">
        <f t="shared" si="7"/>
        <v>6110</v>
      </c>
    </row>
    <row r="41" spans="1:26" ht="77.25" customHeight="1" thickBot="1" thickTop="1">
      <c r="A41" s="88" t="s">
        <v>65</v>
      </c>
      <c r="B41" s="77">
        <v>924</v>
      </c>
      <c r="C41" s="78">
        <v>3363</v>
      </c>
      <c r="D41" s="67">
        <v>30</v>
      </c>
      <c r="E41" s="106">
        <f t="shared" si="10"/>
        <v>3393</v>
      </c>
      <c r="F41" s="79">
        <v>1</v>
      </c>
      <c r="G41" s="28">
        <v>79</v>
      </c>
      <c r="H41" s="79">
        <v>11</v>
      </c>
      <c r="I41" s="28">
        <v>589</v>
      </c>
      <c r="J41" s="79">
        <v>1</v>
      </c>
      <c r="K41" s="80">
        <v>300</v>
      </c>
      <c r="L41" s="98">
        <f t="shared" si="2"/>
        <v>968</v>
      </c>
      <c r="M41" s="99">
        <v>904</v>
      </c>
      <c r="N41" s="101">
        <f t="shared" si="0"/>
        <v>13</v>
      </c>
      <c r="O41" s="102">
        <f t="shared" si="3"/>
        <v>1872</v>
      </c>
      <c r="P41" s="98">
        <v>5</v>
      </c>
      <c r="Q41" s="100">
        <v>421</v>
      </c>
      <c r="R41" s="99">
        <v>0</v>
      </c>
      <c r="S41" s="98">
        <f t="shared" si="8"/>
        <v>5</v>
      </c>
      <c r="T41" s="100">
        <f t="shared" si="9"/>
        <v>421</v>
      </c>
      <c r="U41" s="103">
        <f t="shared" si="4"/>
        <v>18</v>
      </c>
      <c r="V41" s="100">
        <f t="shared" si="4"/>
        <v>2293</v>
      </c>
      <c r="W41" s="104">
        <f t="shared" si="5"/>
        <v>0.7222222222222222</v>
      </c>
      <c r="X41" s="105">
        <f t="shared" si="5"/>
        <v>0.8163977322285216</v>
      </c>
      <c r="Y41" s="96">
        <f t="shared" si="6"/>
        <v>942</v>
      </c>
      <c r="Z41" s="97">
        <f t="shared" si="7"/>
        <v>5686</v>
      </c>
    </row>
    <row r="42" spans="1:26" ht="48.75" customHeight="1" thickBot="1" thickTop="1">
      <c r="A42" s="88" t="s">
        <v>66</v>
      </c>
      <c r="B42" s="77">
        <v>6869</v>
      </c>
      <c r="C42" s="78">
        <v>43710</v>
      </c>
      <c r="D42" s="67">
        <v>-529</v>
      </c>
      <c r="E42" s="67">
        <f t="shared" si="10"/>
        <v>43181</v>
      </c>
      <c r="F42" s="79">
        <v>312</v>
      </c>
      <c r="G42" s="28">
        <v>36435</v>
      </c>
      <c r="H42" s="79">
        <v>18</v>
      </c>
      <c r="I42" s="28">
        <v>4006</v>
      </c>
      <c r="J42" s="79">
        <v>36</v>
      </c>
      <c r="K42" s="80">
        <v>8545</v>
      </c>
      <c r="L42" s="79">
        <f t="shared" si="2"/>
        <v>48986</v>
      </c>
      <c r="M42" s="71">
        <v>21479</v>
      </c>
      <c r="N42" s="92">
        <f t="shared" si="0"/>
        <v>366</v>
      </c>
      <c r="O42" s="93">
        <f t="shared" si="3"/>
        <v>70465</v>
      </c>
      <c r="P42" s="79">
        <v>111</v>
      </c>
      <c r="Q42" s="80">
        <v>12337</v>
      </c>
      <c r="R42" s="71">
        <v>1698</v>
      </c>
      <c r="S42" s="79">
        <f t="shared" si="8"/>
        <v>111</v>
      </c>
      <c r="T42" s="80">
        <f t="shared" si="9"/>
        <v>14035</v>
      </c>
      <c r="U42" s="28">
        <f t="shared" si="4"/>
        <v>477</v>
      </c>
      <c r="V42" s="80">
        <f t="shared" si="4"/>
        <v>84500</v>
      </c>
      <c r="W42" s="94">
        <f t="shared" si="5"/>
        <v>0.7672955974842768</v>
      </c>
      <c r="X42" s="95">
        <f t="shared" si="5"/>
        <v>0.833905325443787</v>
      </c>
      <c r="Y42" s="96">
        <f t="shared" si="6"/>
        <v>7346</v>
      </c>
      <c r="Z42" s="97">
        <f t="shared" si="7"/>
        <v>127681</v>
      </c>
    </row>
    <row r="43" spans="1:26" ht="39" customHeight="1" thickBot="1" thickTop="1">
      <c r="A43" s="88" t="s">
        <v>67</v>
      </c>
      <c r="B43" s="77">
        <v>15</v>
      </c>
      <c r="C43" s="78">
        <v>186</v>
      </c>
      <c r="D43" s="67">
        <v>70</v>
      </c>
      <c r="E43" s="67">
        <f t="shared" si="10"/>
        <v>256</v>
      </c>
      <c r="F43" s="79">
        <v>2</v>
      </c>
      <c r="G43" s="28">
        <v>270</v>
      </c>
      <c r="H43" s="79">
        <v>4</v>
      </c>
      <c r="I43" s="28">
        <v>5546</v>
      </c>
      <c r="J43" s="79">
        <v>0</v>
      </c>
      <c r="K43" s="80">
        <v>0</v>
      </c>
      <c r="L43" s="79">
        <f t="shared" si="2"/>
        <v>5816</v>
      </c>
      <c r="M43" s="71">
        <v>2753</v>
      </c>
      <c r="N43" s="92">
        <f t="shared" si="0"/>
        <v>6</v>
      </c>
      <c r="O43" s="93">
        <f t="shared" si="3"/>
        <v>8569</v>
      </c>
      <c r="P43" s="79">
        <v>6</v>
      </c>
      <c r="Q43" s="80">
        <v>269</v>
      </c>
      <c r="R43" s="71">
        <v>421</v>
      </c>
      <c r="S43" s="79">
        <f t="shared" si="8"/>
        <v>6</v>
      </c>
      <c r="T43" s="80">
        <f t="shared" si="9"/>
        <v>690</v>
      </c>
      <c r="U43" s="28">
        <f t="shared" si="4"/>
        <v>12</v>
      </c>
      <c r="V43" s="80">
        <f t="shared" si="4"/>
        <v>9259</v>
      </c>
      <c r="W43" s="94">
        <f t="shared" si="5"/>
        <v>0.5</v>
      </c>
      <c r="X43" s="95">
        <f t="shared" si="5"/>
        <v>0.9254779133815747</v>
      </c>
      <c r="Y43" s="96">
        <f t="shared" si="6"/>
        <v>27</v>
      </c>
      <c r="Z43" s="97">
        <f t="shared" si="7"/>
        <v>9515</v>
      </c>
    </row>
    <row r="44" spans="1:26" ht="57" customHeight="1" thickBot="1" thickTop="1">
      <c r="A44" s="88" t="s">
        <v>68</v>
      </c>
      <c r="B44" s="77">
        <v>128</v>
      </c>
      <c r="C44" s="78">
        <v>859</v>
      </c>
      <c r="D44" s="67">
        <v>49</v>
      </c>
      <c r="E44" s="106">
        <f t="shared" si="10"/>
        <v>908</v>
      </c>
      <c r="F44" s="79">
        <v>0</v>
      </c>
      <c r="G44" s="28">
        <v>0</v>
      </c>
      <c r="H44" s="79">
        <v>3</v>
      </c>
      <c r="I44" s="28">
        <v>182</v>
      </c>
      <c r="J44" s="79">
        <v>2</v>
      </c>
      <c r="K44" s="80">
        <v>106</v>
      </c>
      <c r="L44" s="98">
        <f t="shared" si="2"/>
        <v>288</v>
      </c>
      <c r="M44" s="99">
        <v>17</v>
      </c>
      <c r="N44" s="101">
        <f t="shared" si="0"/>
        <v>5</v>
      </c>
      <c r="O44" s="102">
        <f t="shared" si="3"/>
        <v>305</v>
      </c>
      <c r="P44" s="98">
        <v>0</v>
      </c>
      <c r="Q44" s="100">
        <v>0</v>
      </c>
      <c r="R44" s="99">
        <v>-10</v>
      </c>
      <c r="S44" s="98">
        <f t="shared" si="8"/>
        <v>0</v>
      </c>
      <c r="T44" s="100">
        <f t="shared" si="9"/>
        <v>-10</v>
      </c>
      <c r="U44" s="103">
        <f t="shared" si="4"/>
        <v>5</v>
      </c>
      <c r="V44" s="100">
        <f t="shared" si="4"/>
        <v>295</v>
      </c>
      <c r="W44" s="104">
        <f t="shared" si="5"/>
        <v>1</v>
      </c>
      <c r="X44" s="105">
        <v>1</v>
      </c>
      <c r="Y44" s="96">
        <f t="shared" si="6"/>
        <v>133</v>
      </c>
      <c r="Z44" s="97">
        <f t="shared" si="7"/>
        <v>1203</v>
      </c>
    </row>
    <row r="45" spans="1:26" ht="87.75" customHeight="1" thickBot="1" thickTop="1">
      <c r="A45" s="88" t="s">
        <v>69</v>
      </c>
      <c r="B45" s="77">
        <v>246</v>
      </c>
      <c r="C45" s="78">
        <v>1579</v>
      </c>
      <c r="D45" s="67">
        <v>33</v>
      </c>
      <c r="E45" s="67">
        <f t="shared" si="10"/>
        <v>1612</v>
      </c>
      <c r="F45" s="79">
        <v>0</v>
      </c>
      <c r="G45" s="28">
        <v>0</v>
      </c>
      <c r="H45" s="79">
        <v>7</v>
      </c>
      <c r="I45" s="28">
        <v>357</v>
      </c>
      <c r="J45" s="79">
        <v>0</v>
      </c>
      <c r="K45" s="80">
        <v>0</v>
      </c>
      <c r="L45" s="79">
        <f t="shared" si="2"/>
        <v>357</v>
      </c>
      <c r="M45" s="71">
        <v>27</v>
      </c>
      <c r="N45" s="92">
        <f t="shared" si="0"/>
        <v>7</v>
      </c>
      <c r="O45" s="93">
        <f t="shared" si="3"/>
        <v>384</v>
      </c>
      <c r="P45" s="79">
        <v>39</v>
      </c>
      <c r="Q45" s="80">
        <v>7205</v>
      </c>
      <c r="R45" s="71">
        <v>0</v>
      </c>
      <c r="S45" s="79">
        <f t="shared" si="8"/>
        <v>39</v>
      </c>
      <c r="T45" s="80">
        <f t="shared" si="9"/>
        <v>7205</v>
      </c>
      <c r="U45" s="28">
        <f t="shared" si="4"/>
        <v>46</v>
      </c>
      <c r="V45" s="80">
        <f t="shared" si="4"/>
        <v>7589</v>
      </c>
      <c r="W45" s="94">
        <f t="shared" si="5"/>
        <v>0.15217391304347827</v>
      </c>
      <c r="X45" s="95">
        <f t="shared" si="5"/>
        <v>0.050599551983133484</v>
      </c>
      <c r="Y45" s="96">
        <f t="shared" si="6"/>
        <v>292</v>
      </c>
      <c r="Z45" s="97">
        <f t="shared" si="7"/>
        <v>9201</v>
      </c>
    </row>
    <row r="46" spans="1:26" ht="51.75" customHeight="1" thickBot="1" thickTop="1">
      <c r="A46" s="88" t="s">
        <v>70</v>
      </c>
      <c r="B46" s="77">
        <v>20484</v>
      </c>
      <c r="C46" s="78">
        <v>97734</v>
      </c>
      <c r="D46" s="67">
        <v>-4725</v>
      </c>
      <c r="E46" s="106">
        <f t="shared" si="10"/>
        <v>93009</v>
      </c>
      <c r="F46" s="79">
        <v>355</v>
      </c>
      <c r="G46" s="28">
        <v>91870</v>
      </c>
      <c r="H46" s="79">
        <v>247</v>
      </c>
      <c r="I46" s="28">
        <v>15901</v>
      </c>
      <c r="J46" s="79">
        <v>178</v>
      </c>
      <c r="K46" s="80">
        <v>37034</v>
      </c>
      <c r="L46" s="98">
        <f t="shared" si="2"/>
        <v>144805</v>
      </c>
      <c r="M46" s="99">
        <v>15360</v>
      </c>
      <c r="N46" s="101">
        <f t="shared" si="0"/>
        <v>780</v>
      </c>
      <c r="O46" s="102">
        <f t="shared" si="3"/>
        <v>160165</v>
      </c>
      <c r="P46" s="98">
        <v>386</v>
      </c>
      <c r="Q46" s="100">
        <v>28962</v>
      </c>
      <c r="R46" s="99">
        <v>-1746</v>
      </c>
      <c r="S46" s="98">
        <f t="shared" si="8"/>
        <v>386</v>
      </c>
      <c r="T46" s="100">
        <f t="shared" si="9"/>
        <v>27216</v>
      </c>
      <c r="U46" s="103">
        <f t="shared" si="4"/>
        <v>1166</v>
      </c>
      <c r="V46" s="100">
        <f t="shared" si="4"/>
        <v>187381</v>
      </c>
      <c r="W46" s="104">
        <f t="shared" si="5"/>
        <v>0.6689536878216124</v>
      </c>
      <c r="X46" s="105">
        <f t="shared" si="5"/>
        <v>0.8547558183593854</v>
      </c>
      <c r="Y46" s="96">
        <f t="shared" si="6"/>
        <v>21650</v>
      </c>
      <c r="Z46" s="97">
        <f t="shared" si="7"/>
        <v>280390</v>
      </c>
    </row>
    <row r="47" spans="1:26" ht="66" customHeight="1" thickBot="1" thickTop="1">
      <c r="A47" s="88" t="s">
        <v>71</v>
      </c>
      <c r="B47" s="89">
        <v>31789</v>
      </c>
      <c r="C47" s="78">
        <v>87508</v>
      </c>
      <c r="D47" s="67">
        <v>15329</v>
      </c>
      <c r="E47" s="67">
        <f t="shared" si="10"/>
        <v>102837</v>
      </c>
      <c r="F47" s="79">
        <v>76</v>
      </c>
      <c r="G47" s="28">
        <v>49389</v>
      </c>
      <c r="H47" s="79">
        <v>683</v>
      </c>
      <c r="I47" s="28">
        <v>101007</v>
      </c>
      <c r="J47" s="79">
        <v>16</v>
      </c>
      <c r="K47" s="80">
        <v>30924</v>
      </c>
      <c r="L47" s="79">
        <f t="shared" si="2"/>
        <v>181320</v>
      </c>
      <c r="M47" s="71">
        <v>40823</v>
      </c>
      <c r="N47" s="92">
        <f t="shared" si="0"/>
        <v>775</v>
      </c>
      <c r="O47" s="93">
        <f t="shared" si="3"/>
        <v>222143</v>
      </c>
      <c r="P47" s="79">
        <v>175</v>
      </c>
      <c r="Q47" s="80">
        <v>18631</v>
      </c>
      <c r="R47" s="71">
        <v>7401</v>
      </c>
      <c r="S47" s="79">
        <f t="shared" si="8"/>
        <v>175</v>
      </c>
      <c r="T47" s="80">
        <f t="shared" si="9"/>
        <v>26032</v>
      </c>
      <c r="U47" s="28">
        <f t="shared" si="4"/>
        <v>950</v>
      </c>
      <c r="V47" s="80">
        <f t="shared" si="4"/>
        <v>248175</v>
      </c>
      <c r="W47" s="94">
        <f t="shared" si="5"/>
        <v>0.8157894736842105</v>
      </c>
      <c r="X47" s="95">
        <f t="shared" si="5"/>
        <v>0.895106275813438</v>
      </c>
      <c r="Y47" s="96">
        <f t="shared" si="6"/>
        <v>32739</v>
      </c>
      <c r="Z47" s="97">
        <f t="shared" si="7"/>
        <v>351012</v>
      </c>
    </row>
    <row r="48" spans="1:26" ht="44.25" customHeight="1" thickBot="1" thickTop="1">
      <c r="A48" s="88" t="s">
        <v>72</v>
      </c>
      <c r="B48" s="89">
        <v>8470</v>
      </c>
      <c r="C48" s="78">
        <v>38312</v>
      </c>
      <c r="D48" s="67">
        <v>579</v>
      </c>
      <c r="E48" s="67">
        <f t="shared" si="10"/>
        <v>38891</v>
      </c>
      <c r="F48" s="79">
        <v>105</v>
      </c>
      <c r="G48" s="28">
        <v>33640</v>
      </c>
      <c r="H48" s="79">
        <v>214</v>
      </c>
      <c r="I48" s="28">
        <v>36442</v>
      </c>
      <c r="J48" s="79">
        <v>119</v>
      </c>
      <c r="K48" s="80">
        <v>27184</v>
      </c>
      <c r="L48" s="79">
        <f t="shared" si="2"/>
        <v>97266</v>
      </c>
      <c r="M48" s="71">
        <v>18967</v>
      </c>
      <c r="N48" s="92">
        <f t="shared" si="0"/>
        <v>438</v>
      </c>
      <c r="O48" s="93">
        <f t="shared" si="3"/>
        <v>116233</v>
      </c>
      <c r="P48" s="79">
        <v>163</v>
      </c>
      <c r="Q48" s="80">
        <v>39939</v>
      </c>
      <c r="R48" s="71">
        <v>909</v>
      </c>
      <c r="S48" s="79">
        <f t="shared" si="8"/>
        <v>163</v>
      </c>
      <c r="T48" s="80">
        <f t="shared" si="9"/>
        <v>40848</v>
      </c>
      <c r="U48" s="28">
        <f t="shared" si="4"/>
        <v>601</v>
      </c>
      <c r="V48" s="80">
        <f t="shared" si="4"/>
        <v>157081</v>
      </c>
      <c r="W48" s="94">
        <f t="shared" si="5"/>
        <v>0.7287853577371048</v>
      </c>
      <c r="X48" s="95">
        <f t="shared" si="5"/>
        <v>0.7399558189723773</v>
      </c>
      <c r="Y48" s="96">
        <f t="shared" si="6"/>
        <v>9071</v>
      </c>
      <c r="Z48" s="97">
        <f t="shared" si="7"/>
        <v>195972</v>
      </c>
    </row>
    <row r="49" spans="1:26" ht="90" customHeight="1" thickBot="1" thickTop="1">
      <c r="A49" s="88" t="s">
        <v>73</v>
      </c>
      <c r="B49" s="89">
        <v>6833</v>
      </c>
      <c r="C49" s="78">
        <v>19353</v>
      </c>
      <c r="D49" s="67">
        <v>975</v>
      </c>
      <c r="E49" s="106">
        <f t="shared" si="10"/>
        <v>20328</v>
      </c>
      <c r="F49" s="79">
        <v>31</v>
      </c>
      <c r="G49" s="28">
        <v>36241</v>
      </c>
      <c r="H49" s="79">
        <v>215</v>
      </c>
      <c r="I49" s="28">
        <v>29443</v>
      </c>
      <c r="J49" s="79">
        <v>6</v>
      </c>
      <c r="K49" s="80">
        <v>843</v>
      </c>
      <c r="L49" s="98">
        <f t="shared" si="2"/>
        <v>66527</v>
      </c>
      <c r="M49" s="99">
        <v>39332</v>
      </c>
      <c r="N49" s="101">
        <f t="shared" si="0"/>
        <v>252</v>
      </c>
      <c r="O49" s="102">
        <f t="shared" si="3"/>
        <v>105859</v>
      </c>
      <c r="P49" s="98">
        <v>138</v>
      </c>
      <c r="Q49" s="100">
        <v>147823</v>
      </c>
      <c r="R49" s="99">
        <v>6848</v>
      </c>
      <c r="S49" s="98">
        <f t="shared" si="8"/>
        <v>138</v>
      </c>
      <c r="T49" s="100">
        <f t="shared" si="9"/>
        <v>154671</v>
      </c>
      <c r="U49" s="103">
        <f t="shared" si="4"/>
        <v>390</v>
      </c>
      <c r="V49" s="100">
        <f t="shared" si="4"/>
        <v>260530</v>
      </c>
      <c r="W49" s="104">
        <f t="shared" si="5"/>
        <v>0.6461538461538462</v>
      </c>
      <c r="X49" s="105">
        <f t="shared" si="5"/>
        <v>0.4063217287836334</v>
      </c>
      <c r="Y49" s="96">
        <f t="shared" si="6"/>
        <v>7223</v>
      </c>
      <c r="Z49" s="97">
        <f t="shared" si="7"/>
        <v>280858</v>
      </c>
    </row>
    <row r="50" spans="1:26" ht="69" customHeight="1" thickTop="1">
      <c r="A50" s="88" t="s">
        <v>74</v>
      </c>
      <c r="B50" s="89">
        <v>1561</v>
      </c>
      <c r="C50" s="78">
        <v>23143</v>
      </c>
      <c r="D50" s="67">
        <v>5193</v>
      </c>
      <c r="E50" s="67">
        <f t="shared" si="10"/>
        <v>28336</v>
      </c>
      <c r="F50" s="79">
        <v>11</v>
      </c>
      <c r="G50" s="28">
        <v>1855</v>
      </c>
      <c r="H50" s="79">
        <v>73</v>
      </c>
      <c r="I50" s="28">
        <v>13971</v>
      </c>
      <c r="J50" s="79">
        <v>1</v>
      </c>
      <c r="K50" s="80">
        <v>336</v>
      </c>
      <c r="L50" s="113">
        <f t="shared" si="2"/>
        <v>16162</v>
      </c>
      <c r="M50" s="114">
        <v>1930</v>
      </c>
      <c r="N50" s="115">
        <f t="shared" si="0"/>
        <v>85</v>
      </c>
      <c r="O50" s="116">
        <f t="shared" si="3"/>
        <v>18092</v>
      </c>
      <c r="P50" s="113">
        <v>2</v>
      </c>
      <c r="Q50" s="117">
        <v>946</v>
      </c>
      <c r="R50" s="114">
        <v>126</v>
      </c>
      <c r="S50" s="113">
        <f t="shared" si="8"/>
        <v>2</v>
      </c>
      <c r="T50" s="117">
        <f t="shared" si="9"/>
        <v>1072</v>
      </c>
      <c r="U50" s="118">
        <f t="shared" si="4"/>
        <v>87</v>
      </c>
      <c r="V50" s="117">
        <f t="shared" si="4"/>
        <v>19164</v>
      </c>
      <c r="W50" s="119">
        <f t="shared" si="5"/>
        <v>0.9770114942528736</v>
      </c>
      <c r="X50" s="120">
        <f t="shared" si="5"/>
        <v>0.9440617825088709</v>
      </c>
      <c r="Y50" s="61">
        <f t="shared" si="6"/>
        <v>1648</v>
      </c>
      <c r="Z50" s="62">
        <f t="shared" si="7"/>
        <v>47500</v>
      </c>
    </row>
    <row r="51" spans="1:26" ht="76.5" customHeight="1" thickBot="1">
      <c r="A51" s="88" t="s">
        <v>75</v>
      </c>
      <c r="B51" s="77">
        <v>6</v>
      </c>
      <c r="C51" s="78">
        <v>125</v>
      </c>
      <c r="D51" s="67">
        <v>649</v>
      </c>
      <c r="E51" s="67">
        <f t="shared" si="10"/>
        <v>774</v>
      </c>
      <c r="F51" s="79">
        <v>13</v>
      </c>
      <c r="G51" s="28">
        <v>14269</v>
      </c>
      <c r="H51" s="79">
        <v>1</v>
      </c>
      <c r="I51" s="28">
        <v>95</v>
      </c>
      <c r="J51" s="79">
        <v>4</v>
      </c>
      <c r="K51" s="80">
        <v>469</v>
      </c>
      <c r="L51" s="79">
        <f t="shared" si="2"/>
        <v>14833</v>
      </c>
      <c r="M51" s="71">
        <v>-154</v>
      </c>
      <c r="N51" s="92">
        <f t="shared" si="0"/>
        <v>18</v>
      </c>
      <c r="O51" s="93">
        <f t="shared" si="3"/>
        <v>14679</v>
      </c>
      <c r="P51" s="79">
        <v>5</v>
      </c>
      <c r="Q51" s="80">
        <v>759</v>
      </c>
      <c r="R51" s="71">
        <v>622</v>
      </c>
      <c r="S51" s="79">
        <f t="shared" si="8"/>
        <v>5</v>
      </c>
      <c r="T51" s="80">
        <f t="shared" si="9"/>
        <v>1381</v>
      </c>
      <c r="U51" s="28">
        <f t="shared" si="4"/>
        <v>23</v>
      </c>
      <c r="V51" s="80">
        <f t="shared" si="4"/>
        <v>16060</v>
      </c>
      <c r="W51" s="94">
        <f t="shared" si="5"/>
        <v>0.782608695652174</v>
      </c>
      <c r="X51" s="121">
        <f t="shared" si="5"/>
        <v>0.9140099626400996</v>
      </c>
      <c r="Y51" s="122">
        <f t="shared" si="6"/>
        <v>29</v>
      </c>
      <c r="Z51" s="123">
        <f t="shared" si="7"/>
        <v>16834</v>
      </c>
    </row>
    <row r="52" spans="1:26" ht="40.5" customHeight="1" thickTop="1">
      <c r="A52" s="88" t="s">
        <v>76</v>
      </c>
      <c r="B52" s="89">
        <v>5763</v>
      </c>
      <c r="C52" s="78">
        <v>21231</v>
      </c>
      <c r="D52" s="67">
        <v>179</v>
      </c>
      <c r="E52" s="67">
        <f t="shared" si="10"/>
        <v>21410</v>
      </c>
      <c r="F52" s="79">
        <v>41</v>
      </c>
      <c r="G52" s="28">
        <v>12000</v>
      </c>
      <c r="H52" s="79">
        <v>77</v>
      </c>
      <c r="I52" s="28">
        <v>4835</v>
      </c>
      <c r="J52" s="79">
        <v>20</v>
      </c>
      <c r="K52" s="80">
        <v>3523</v>
      </c>
      <c r="L52" s="113">
        <f t="shared" si="2"/>
        <v>20358</v>
      </c>
      <c r="M52" s="114">
        <v>14503</v>
      </c>
      <c r="N52" s="115">
        <f t="shared" si="0"/>
        <v>138</v>
      </c>
      <c r="O52" s="116">
        <f t="shared" si="3"/>
        <v>34861</v>
      </c>
      <c r="P52" s="113">
        <v>84</v>
      </c>
      <c r="Q52" s="117">
        <v>10775</v>
      </c>
      <c r="R52" s="114">
        <v>1358</v>
      </c>
      <c r="S52" s="113">
        <f t="shared" si="8"/>
        <v>84</v>
      </c>
      <c r="T52" s="117">
        <f t="shared" si="9"/>
        <v>12133</v>
      </c>
      <c r="U52" s="118">
        <f t="shared" si="4"/>
        <v>222</v>
      </c>
      <c r="V52" s="117">
        <f t="shared" si="4"/>
        <v>46994</v>
      </c>
      <c r="W52" s="119">
        <f t="shared" si="5"/>
        <v>0.6216216216216216</v>
      </c>
      <c r="X52" s="120">
        <f t="shared" si="5"/>
        <v>0.7418181044388645</v>
      </c>
      <c r="Y52" s="61">
        <f t="shared" si="6"/>
        <v>5985</v>
      </c>
      <c r="Z52" s="62">
        <f t="shared" si="7"/>
        <v>68404</v>
      </c>
    </row>
    <row r="53" spans="1:26" ht="78" customHeight="1">
      <c r="A53" s="110" t="s">
        <v>77</v>
      </c>
      <c r="B53" s="89">
        <v>5</v>
      </c>
      <c r="C53" s="78">
        <v>70</v>
      </c>
      <c r="D53" s="67">
        <v>0</v>
      </c>
      <c r="E53" s="67">
        <f t="shared" si="10"/>
        <v>70</v>
      </c>
      <c r="F53" s="79">
        <v>0</v>
      </c>
      <c r="G53" s="28">
        <v>0</v>
      </c>
      <c r="H53" s="79">
        <v>0</v>
      </c>
      <c r="I53" s="28">
        <v>0</v>
      </c>
      <c r="J53" s="79">
        <v>1</v>
      </c>
      <c r="K53" s="80">
        <v>79</v>
      </c>
      <c r="L53" s="79">
        <f t="shared" si="2"/>
        <v>79</v>
      </c>
      <c r="M53" s="71">
        <v>0</v>
      </c>
      <c r="N53" s="92">
        <f t="shared" si="0"/>
        <v>1</v>
      </c>
      <c r="O53" s="93">
        <f t="shared" si="3"/>
        <v>79</v>
      </c>
      <c r="P53" s="79">
        <v>2</v>
      </c>
      <c r="Q53" s="80">
        <v>189</v>
      </c>
      <c r="R53" s="71">
        <v>5</v>
      </c>
      <c r="S53" s="79">
        <f t="shared" si="8"/>
        <v>2</v>
      </c>
      <c r="T53" s="80">
        <f t="shared" si="9"/>
        <v>194</v>
      </c>
      <c r="U53" s="28">
        <f t="shared" si="4"/>
        <v>3</v>
      </c>
      <c r="V53" s="80">
        <f t="shared" si="4"/>
        <v>273</v>
      </c>
      <c r="W53" s="94">
        <f t="shared" si="5"/>
        <v>0.3333333333333333</v>
      </c>
      <c r="X53" s="121">
        <f t="shared" si="5"/>
        <v>0.2893772893772894</v>
      </c>
      <c r="Y53" s="122">
        <f t="shared" si="6"/>
        <v>8</v>
      </c>
      <c r="Z53" s="123">
        <f t="shared" si="7"/>
        <v>343</v>
      </c>
    </row>
    <row r="54" spans="1:26" ht="54.75" customHeight="1" thickBot="1">
      <c r="A54" s="124" t="s">
        <v>78</v>
      </c>
      <c r="B54" s="89">
        <v>65</v>
      </c>
      <c r="C54" s="78">
        <v>532</v>
      </c>
      <c r="D54" s="67">
        <v>58</v>
      </c>
      <c r="E54" s="67">
        <f t="shared" si="10"/>
        <v>590</v>
      </c>
      <c r="F54" s="79">
        <v>5</v>
      </c>
      <c r="G54" s="28">
        <v>349</v>
      </c>
      <c r="H54" s="79">
        <v>7</v>
      </c>
      <c r="I54" s="28">
        <v>535</v>
      </c>
      <c r="J54" s="79">
        <v>0</v>
      </c>
      <c r="K54" s="80">
        <v>0</v>
      </c>
      <c r="L54" s="98">
        <f t="shared" si="2"/>
        <v>884</v>
      </c>
      <c r="M54" s="99">
        <v>1925</v>
      </c>
      <c r="N54" s="92">
        <f t="shared" si="0"/>
        <v>12</v>
      </c>
      <c r="O54" s="93">
        <f t="shared" si="3"/>
        <v>2809</v>
      </c>
      <c r="P54" s="98">
        <v>1</v>
      </c>
      <c r="Q54" s="100">
        <v>32</v>
      </c>
      <c r="R54" s="99">
        <v>0</v>
      </c>
      <c r="S54" s="79">
        <f t="shared" si="8"/>
        <v>1</v>
      </c>
      <c r="T54" s="80">
        <f t="shared" si="9"/>
        <v>32</v>
      </c>
      <c r="U54" s="28">
        <f t="shared" si="4"/>
        <v>13</v>
      </c>
      <c r="V54" s="80">
        <f t="shared" si="4"/>
        <v>2841</v>
      </c>
      <c r="W54" s="94">
        <f t="shared" si="5"/>
        <v>0.9230769230769231</v>
      </c>
      <c r="X54" s="121">
        <f t="shared" si="5"/>
        <v>0.9887363604364661</v>
      </c>
      <c r="Y54" s="122">
        <f t="shared" si="6"/>
        <v>78</v>
      </c>
      <c r="Z54" s="123">
        <f t="shared" si="7"/>
        <v>3431</v>
      </c>
    </row>
    <row r="55" spans="1:26" ht="42" customHeight="1" thickBot="1" thickTop="1">
      <c r="A55" s="88" t="s">
        <v>79</v>
      </c>
      <c r="B55" s="77">
        <v>3258</v>
      </c>
      <c r="C55" s="78">
        <v>9172</v>
      </c>
      <c r="D55" s="67">
        <v>361</v>
      </c>
      <c r="E55" s="67">
        <f t="shared" si="10"/>
        <v>9533</v>
      </c>
      <c r="F55" s="79">
        <v>11</v>
      </c>
      <c r="G55" s="28">
        <v>1597</v>
      </c>
      <c r="H55" s="79">
        <v>51</v>
      </c>
      <c r="I55" s="28">
        <v>3320</v>
      </c>
      <c r="J55" s="79">
        <v>4</v>
      </c>
      <c r="K55" s="80">
        <v>961</v>
      </c>
      <c r="L55" s="79">
        <f t="shared" si="2"/>
        <v>5878</v>
      </c>
      <c r="M55" s="71">
        <v>4976</v>
      </c>
      <c r="N55" s="92">
        <f t="shared" si="0"/>
        <v>66</v>
      </c>
      <c r="O55" s="93">
        <f t="shared" si="3"/>
        <v>10854</v>
      </c>
      <c r="P55" s="79">
        <v>36</v>
      </c>
      <c r="Q55" s="80">
        <v>1929</v>
      </c>
      <c r="R55" s="71">
        <v>2332</v>
      </c>
      <c r="S55" s="79">
        <f t="shared" si="8"/>
        <v>36</v>
      </c>
      <c r="T55" s="80">
        <f t="shared" si="9"/>
        <v>4261</v>
      </c>
      <c r="U55" s="28">
        <f t="shared" si="4"/>
        <v>102</v>
      </c>
      <c r="V55" s="80">
        <f t="shared" si="4"/>
        <v>15115</v>
      </c>
      <c r="W55" s="94">
        <f t="shared" si="5"/>
        <v>0.6470588235294118</v>
      </c>
      <c r="X55" s="95">
        <f t="shared" si="5"/>
        <v>0.7180946080052928</v>
      </c>
      <c r="Y55" s="96">
        <f t="shared" si="6"/>
        <v>3360</v>
      </c>
      <c r="Z55" s="97">
        <f t="shared" si="7"/>
        <v>24648</v>
      </c>
    </row>
    <row r="56" spans="1:26" ht="41.25" customHeight="1" thickBot="1" thickTop="1">
      <c r="A56" s="125" t="s">
        <v>80</v>
      </c>
      <c r="B56" s="77">
        <v>1159</v>
      </c>
      <c r="C56" s="78">
        <v>5588</v>
      </c>
      <c r="D56" s="67">
        <v>813</v>
      </c>
      <c r="E56" s="67">
        <f t="shared" si="10"/>
        <v>6401</v>
      </c>
      <c r="F56" s="79">
        <v>7</v>
      </c>
      <c r="G56" s="28">
        <v>8948</v>
      </c>
      <c r="H56" s="79">
        <v>22</v>
      </c>
      <c r="I56" s="28">
        <v>1162</v>
      </c>
      <c r="J56" s="79">
        <v>6</v>
      </c>
      <c r="K56" s="80">
        <v>1698</v>
      </c>
      <c r="L56" s="79">
        <f t="shared" si="2"/>
        <v>11808</v>
      </c>
      <c r="M56" s="71">
        <v>7171</v>
      </c>
      <c r="N56" s="92">
        <f t="shared" si="0"/>
        <v>35</v>
      </c>
      <c r="O56" s="93">
        <f t="shared" si="3"/>
        <v>18979</v>
      </c>
      <c r="P56" s="79">
        <v>12</v>
      </c>
      <c r="Q56" s="80">
        <v>4585</v>
      </c>
      <c r="R56" s="71">
        <v>33</v>
      </c>
      <c r="S56" s="79">
        <f t="shared" si="8"/>
        <v>12</v>
      </c>
      <c r="T56" s="80">
        <f>SUM(Q56,R56)</f>
        <v>4618</v>
      </c>
      <c r="U56" s="28">
        <f t="shared" si="4"/>
        <v>47</v>
      </c>
      <c r="V56" s="80">
        <f t="shared" si="4"/>
        <v>23597</v>
      </c>
      <c r="W56" s="94">
        <f t="shared" si="5"/>
        <v>0.7446808510638298</v>
      </c>
      <c r="X56" s="95">
        <f t="shared" si="5"/>
        <v>0.8042971564181888</v>
      </c>
      <c r="Y56" s="96">
        <f t="shared" si="6"/>
        <v>1206</v>
      </c>
      <c r="Z56" s="97">
        <f t="shared" si="7"/>
        <v>29998</v>
      </c>
    </row>
    <row r="57" spans="1:26" ht="56.25" customHeight="1" thickBot="1" thickTop="1">
      <c r="A57" s="88" t="s">
        <v>81</v>
      </c>
      <c r="B57" s="77">
        <v>102</v>
      </c>
      <c r="C57" s="78">
        <v>642</v>
      </c>
      <c r="D57" s="67">
        <v>47</v>
      </c>
      <c r="E57" s="67">
        <f t="shared" si="10"/>
        <v>689</v>
      </c>
      <c r="F57" s="79">
        <v>0</v>
      </c>
      <c r="G57" s="28">
        <v>0</v>
      </c>
      <c r="H57" s="79">
        <v>2</v>
      </c>
      <c r="I57" s="28">
        <v>70</v>
      </c>
      <c r="J57" s="79">
        <v>1</v>
      </c>
      <c r="K57" s="80">
        <v>100</v>
      </c>
      <c r="L57" s="79">
        <f t="shared" si="2"/>
        <v>170</v>
      </c>
      <c r="M57" s="83">
        <v>7</v>
      </c>
      <c r="N57" s="92">
        <f t="shared" si="0"/>
        <v>3</v>
      </c>
      <c r="O57" s="93">
        <f t="shared" si="3"/>
        <v>177</v>
      </c>
      <c r="P57" s="68">
        <v>5</v>
      </c>
      <c r="Q57" s="70">
        <v>675</v>
      </c>
      <c r="R57" s="83">
        <v>32</v>
      </c>
      <c r="S57" s="79">
        <f t="shared" si="8"/>
        <v>5</v>
      </c>
      <c r="T57" s="80">
        <f>SUM(Q57,R57)</f>
        <v>707</v>
      </c>
      <c r="U57" s="28">
        <f t="shared" si="4"/>
        <v>8</v>
      </c>
      <c r="V57" s="80">
        <f t="shared" si="4"/>
        <v>884</v>
      </c>
      <c r="W57" s="94">
        <f t="shared" si="5"/>
        <v>0.375</v>
      </c>
      <c r="X57" s="95">
        <f t="shared" si="5"/>
        <v>0.2002262443438914</v>
      </c>
      <c r="Y57" s="96">
        <f t="shared" si="6"/>
        <v>110</v>
      </c>
      <c r="Z57" s="97">
        <f t="shared" si="7"/>
        <v>1573</v>
      </c>
    </row>
    <row r="58" spans="1:26" ht="57" customHeight="1" thickBot="1" thickTop="1">
      <c r="A58" s="76" t="s">
        <v>82</v>
      </c>
      <c r="B58" s="77">
        <v>281</v>
      </c>
      <c r="C58" s="78">
        <v>242</v>
      </c>
      <c r="D58" s="67">
        <v>0</v>
      </c>
      <c r="E58" s="67">
        <f t="shared" si="10"/>
        <v>242</v>
      </c>
      <c r="F58" s="79">
        <v>0</v>
      </c>
      <c r="G58" s="28">
        <v>0</v>
      </c>
      <c r="H58" s="79">
        <v>1</v>
      </c>
      <c r="I58" s="28">
        <v>122</v>
      </c>
      <c r="J58" s="79">
        <v>0</v>
      </c>
      <c r="K58" s="80">
        <v>0</v>
      </c>
      <c r="L58" s="79">
        <f t="shared" si="2"/>
        <v>122</v>
      </c>
      <c r="M58" s="83">
        <v>0</v>
      </c>
      <c r="N58" s="92">
        <f t="shared" si="0"/>
        <v>1</v>
      </c>
      <c r="O58" s="93">
        <f t="shared" si="3"/>
        <v>122</v>
      </c>
      <c r="P58" s="68">
        <v>0</v>
      </c>
      <c r="Q58" s="70">
        <v>0</v>
      </c>
      <c r="R58" s="83">
        <v>0</v>
      </c>
      <c r="S58" s="79">
        <f t="shared" si="8"/>
        <v>0</v>
      </c>
      <c r="T58" s="80">
        <f>SUM(Q58,R58)</f>
        <v>0</v>
      </c>
      <c r="U58" s="28">
        <f t="shared" si="4"/>
        <v>1</v>
      </c>
      <c r="V58" s="80">
        <f t="shared" si="4"/>
        <v>122</v>
      </c>
      <c r="W58" s="94">
        <f t="shared" si="5"/>
        <v>1</v>
      </c>
      <c r="X58" s="95">
        <f t="shared" si="5"/>
        <v>1</v>
      </c>
      <c r="Y58" s="96">
        <f t="shared" si="6"/>
        <v>282</v>
      </c>
      <c r="Z58" s="97">
        <f t="shared" si="7"/>
        <v>364</v>
      </c>
    </row>
    <row r="59" spans="1:26" ht="45.75" customHeight="1" thickTop="1">
      <c r="A59" s="88" t="s">
        <v>83</v>
      </c>
      <c r="B59" s="77">
        <v>3136</v>
      </c>
      <c r="C59" s="78">
        <v>8363</v>
      </c>
      <c r="D59" s="67">
        <v>426</v>
      </c>
      <c r="E59" s="126">
        <f t="shared" si="10"/>
        <v>8789</v>
      </c>
      <c r="F59" s="79">
        <v>31</v>
      </c>
      <c r="G59" s="28">
        <v>7551</v>
      </c>
      <c r="H59" s="79">
        <v>143</v>
      </c>
      <c r="I59" s="28">
        <v>32317</v>
      </c>
      <c r="J59" s="79">
        <v>5</v>
      </c>
      <c r="K59" s="80">
        <v>662</v>
      </c>
      <c r="L59" s="68">
        <f t="shared" si="2"/>
        <v>40530</v>
      </c>
      <c r="M59" s="71">
        <v>6400</v>
      </c>
      <c r="N59" s="81">
        <f t="shared" si="0"/>
        <v>179</v>
      </c>
      <c r="O59" s="102">
        <f t="shared" si="3"/>
        <v>46930</v>
      </c>
      <c r="P59" s="79">
        <v>32</v>
      </c>
      <c r="Q59" s="80">
        <v>2419</v>
      </c>
      <c r="R59" s="71">
        <v>-298</v>
      </c>
      <c r="S59" s="68">
        <f t="shared" si="8"/>
        <v>32</v>
      </c>
      <c r="T59" s="70">
        <f>SUM(Q59,R59)</f>
        <v>2121</v>
      </c>
      <c r="U59" s="69">
        <f t="shared" si="4"/>
        <v>211</v>
      </c>
      <c r="V59" s="70">
        <f t="shared" si="4"/>
        <v>49051</v>
      </c>
      <c r="W59" s="84">
        <f t="shared" si="5"/>
        <v>0.8483412322274881</v>
      </c>
      <c r="X59" s="127">
        <f t="shared" si="5"/>
        <v>0.9567592913498196</v>
      </c>
      <c r="Y59" s="96">
        <f t="shared" si="6"/>
        <v>3347</v>
      </c>
      <c r="Z59" s="97">
        <f t="shared" si="7"/>
        <v>57840</v>
      </c>
    </row>
    <row r="60" spans="1:26" ht="38.25" customHeight="1">
      <c r="A60" s="88" t="s">
        <v>84</v>
      </c>
      <c r="B60" s="77">
        <v>9841</v>
      </c>
      <c r="C60" s="78">
        <v>101738</v>
      </c>
      <c r="D60" s="67">
        <v>12814</v>
      </c>
      <c r="E60" s="109">
        <f>SUM(C60,D60)</f>
        <v>114552</v>
      </c>
      <c r="F60" s="79">
        <v>2155</v>
      </c>
      <c r="G60" s="28">
        <v>3147242</v>
      </c>
      <c r="H60" s="79">
        <v>1398</v>
      </c>
      <c r="I60" s="28">
        <v>1398381</v>
      </c>
      <c r="J60" s="79">
        <v>278</v>
      </c>
      <c r="K60" s="80">
        <v>347807</v>
      </c>
      <c r="L60" s="79">
        <f>SUM(G60,I60,K60)</f>
        <v>4893430</v>
      </c>
      <c r="M60" s="71">
        <v>1199796</v>
      </c>
      <c r="N60" s="92">
        <f>SUM(F60,H60,J60)</f>
        <v>3831</v>
      </c>
      <c r="O60" s="93">
        <f>SUM(L60,M60)</f>
        <v>6093226</v>
      </c>
      <c r="P60" s="79">
        <v>1098</v>
      </c>
      <c r="Q60" s="80">
        <v>1803632</v>
      </c>
      <c r="R60" s="71">
        <v>292233</v>
      </c>
      <c r="S60" s="28">
        <f>SUM(P60)</f>
        <v>1098</v>
      </c>
      <c r="T60" s="80">
        <f aca="true" t="shared" si="11" ref="T60:T96">SUM(Q60,R60)</f>
        <v>2095865</v>
      </c>
      <c r="U60" s="28">
        <f>SUM(N60,S60)</f>
        <v>4929</v>
      </c>
      <c r="V60" s="80">
        <f>SUM(O60,T60)</f>
        <v>8189091</v>
      </c>
      <c r="W60" s="128">
        <f>N60/U60</f>
        <v>0.7772367620206938</v>
      </c>
      <c r="X60" s="121">
        <f>O60/V60</f>
        <v>0.7440662217577018</v>
      </c>
      <c r="Y60" s="122">
        <f>SUM(B60,U60)</f>
        <v>14770</v>
      </c>
      <c r="Z60" s="123">
        <f>SUM(E60,V60)</f>
        <v>8303643</v>
      </c>
    </row>
    <row r="61" spans="1:26" ht="42" customHeight="1">
      <c r="A61" s="76" t="s">
        <v>85</v>
      </c>
      <c r="B61" s="77">
        <v>132</v>
      </c>
      <c r="C61" s="78">
        <v>1618</v>
      </c>
      <c r="D61" s="67">
        <v>16</v>
      </c>
      <c r="E61" s="109">
        <f aca="true" t="shared" si="12" ref="E61:E95">SUM(C61,D61)</f>
        <v>1634</v>
      </c>
      <c r="F61" s="79">
        <v>1</v>
      </c>
      <c r="G61" s="28">
        <v>131</v>
      </c>
      <c r="H61" s="79">
        <v>13</v>
      </c>
      <c r="I61" s="28">
        <v>652</v>
      </c>
      <c r="J61" s="79">
        <v>12</v>
      </c>
      <c r="K61" s="80">
        <v>695</v>
      </c>
      <c r="L61" s="79">
        <f aca="true" t="shared" si="13" ref="L61:L95">SUM(G61,I61,K61)</f>
        <v>1478</v>
      </c>
      <c r="M61" s="71">
        <v>186</v>
      </c>
      <c r="N61" s="72">
        <f aca="true" t="shared" si="14" ref="N61:N95">SUM(F61,H61,J61)</f>
        <v>26</v>
      </c>
      <c r="O61" s="93">
        <f aca="true" t="shared" si="15" ref="O61:O95">SUM(L61,M61)</f>
        <v>1664</v>
      </c>
      <c r="P61" s="79">
        <v>3</v>
      </c>
      <c r="Q61" s="80">
        <v>109</v>
      </c>
      <c r="R61" s="71">
        <v>85</v>
      </c>
      <c r="S61" s="28">
        <f aca="true" t="shared" si="16" ref="S61:S95">SUM(P61)</f>
        <v>3</v>
      </c>
      <c r="T61" s="80">
        <f t="shared" si="11"/>
        <v>194</v>
      </c>
      <c r="U61" s="28">
        <f aca="true" t="shared" si="17" ref="U61:V95">SUM(N61,S61)</f>
        <v>29</v>
      </c>
      <c r="V61" s="80">
        <f t="shared" si="17"/>
        <v>1858</v>
      </c>
      <c r="W61" s="128">
        <f aca="true" t="shared" si="18" ref="W61:X95">N61/U61</f>
        <v>0.896551724137931</v>
      </c>
      <c r="X61" s="121">
        <f t="shared" si="18"/>
        <v>0.8955866523143164</v>
      </c>
      <c r="Y61" s="122">
        <f aca="true" t="shared" si="19" ref="Y61:Y95">SUM(B61,U61)</f>
        <v>161</v>
      </c>
      <c r="Z61" s="123">
        <f aca="true" t="shared" si="20" ref="Z61:Z95">SUM(E61,V61)</f>
        <v>3492</v>
      </c>
    </row>
    <row r="62" spans="1:26" ht="50.25" customHeight="1">
      <c r="A62" s="76" t="s">
        <v>86</v>
      </c>
      <c r="B62" s="77">
        <v>9</v>
      </c>
      <c r="C62" s="78">
        <v>62</v>
      </c>
      <c r="D62" s="67">
        <v>0</v>
      </c>
      <c r="E62" s="109">
        <f t="shared" si="12"/>
        <v>62</v>
      </c>
      <c r="F62" s="79">
        <v>0</v>
      </c>
      <c r="G62" s="28">
        <v>0</v>
      </c>
      <c r="H62" s="79">
        <v>0</v>
      </c>
      <c r="I62" s="28">
        <v>0</v>
      </c>
      <c r="J62" s="79">
        <v>0</v>
      </c>
      <c r="K62" s="80">
        <v>0</v>
      </c>
      <c r="L62" s="79">
        <f t="shared" si="13"/>
        <v>0</v>
      </c>
      <c r="M62" s="71">
        <v>0</v>
      </c>
      <c r="N62" s="72">
        <f t="shared" si="14"/>
        <v>0</v>
      </c>
      <c r="O62" s="93">
        <f t="shared" si="15"/>
        <v>0</v>
      </c>
      <c r="P62" s="79">
        <v>0</v>
      </c>
      <c r="Q62" s="80">
        <v>0</v>
      </c>
      <c r="R62" s="71">
        <v>0</v>
      </c>
      <c r="S62" s="28">
        <f t="shared" si="16"/>
        <v>0</v>
      </c>
      <c r="T62" s="80">
        <f t="shared" si="11"/>
        <v>0</v>
      </c>
      <c r="U62" s="28">
        <f t="shared" si="17"/>
        <v>0</v>
      </c>
      <c r="V62" s="80">
        <f t="shared" si="17"/>
        <v>0</v>
      </c>
      <c r="W62" s="128">
        <v>0</v>
      </c>
      <c r="X62" s="121">
        <v>0</v>
      </c>
      <c r="Y62" s="122">
        <f t="shared" si="19"/>
        <v>9</v>
      </c>
      <c r="Z62" s="123">
        <f t="shared" si="20"/>
        <v>62</v>
      </c>
    </row>
    <row r="63" spans="1:26" ht="49.5" customHeight="1">
      <c r="A63" s="76" t="s">
        <v>87</v>
      </c>
      <c r="B63" s="77">
        <v>164</v>
      </c>
      <c r="C63" s="78">
        <v>972</v>
      </c>
      <c r="D63" s="67">
        <v>81</v>
      </c>
      <c r="E63" s="109">
        <f t="shared" si="12"/>
        <v>1053</v>
      </c>
      <c r="F63" s="79">
        <v>1</v>
      </c>
      <c r="G63" s="28">
        <v>79</v>
      </c>
      <c r="H63" s="79">
        <v>2</v>
      </c>
      <c r="I63" s="28">
        <v>55</v>
      </c>
      <c r="J63" s="79">
        <v>1</v>
      </c>
      <c r="K63" s="80">
        <v>30</v>
      </c>
      <c r="L63" s="79">
        <f t="shared" si="13"/>
        <v>164</v>
      </c>
      <c r="M63" s="71">
        <v>0</v>
      </c>
      <c r="N63" s="129">
        <f t="shared" si="14"/>
        <v>4</v>
      </c>
      <c r="O63" s="93">
        <f t="shared" si="15"/>
        <v>164</v>
      </c>
      <c r="P63" s="79">
        <v>3</v>
      </c>
      <c r="Q63" s="80">
        <v>126</v>
      </c>
      <c r="R63" s="71">
        <v>0</v>
      </c>
      <c r="S63" s="28">
        <f t="shared" si="16"/>
        <v>3</v>
      </c>
      <c r="T63" s="80">
        <f t="shared" si="11"/>
        <v>126</v>
      </c>
      <c r="U63" s="28">
        <f t="shared" si="17"/>
        <v>7</v>
      </c>
      <c r="V63" s="80">
        <f t="shared" si="17"/>
        <v>290</v>
      </c>
      <c r="W63" s="128">
        <f t="shared" si="18"/>
        <v>0.5714285714285714</v>
      </c>
      <c r="X63" s="121">
        <f t="shared" si="18"/>
        <v>0.5655172413793104</v>
      </c>
      <c r="Y63" s="122">
        <f t="shared" si="19"/>
        <v>171</v>
      </c>
      <c r="Z63" s="123">
        <f t="shared" si="20"/>
        <v>1343</v>
      </c>
    </row>
    <row r="64" spans="1:26" ht="49.5" customHeight="1">
      <c r="A64" s="76" t="s">
        <v>88</v>
      </c>
      <c r="B64" s="77">
        <v>18741</v>
      </c>
      <c r="C64" s="78">
        <v>52362</v>
      </c>
      <c r="D64" s="67">
        <v>-311</v>
      </c>
      <c r="E64" s="109">
        <f t="shared" si="12"/>
        <v>52051</v>
      </c>
      <c r="F64" s="79">
        <v>101</v>
      </c>
      <c r="G64" s="28">
        <v>23190</v>
      </c>
      <c r="H64" s="79">
        <v>70</v>
      </c>
      <c r="I64" s="28">
        <v>8147</v>
      </c>
      <c r="J64" s="79">
        <v>89</v>
      </c>
      <c r="K64" s="80">
        <v>33884</v>
      </c>
      <c r="L64" s="79">
        <f t="shared" si="13"/>
        <v>65221</v>
      </c>
      <c r="M64" s="71">
        <v>7545</v>
      </c>
      <c r="N64" s="129">
        <f t="shared" si="14"/>
        <v>260</v>
      </c>
      <c r="O64" s="93">
        <f t="shared" si="15"/>
        <v>72766</v>
      </c>
      <c r="P64" s="79">
        <v>191</v>
      </c>
      <c r="Q64" s="80">
        <v>15334</v>
      </c>
      <c r="R64" s="71">
        <v>-1529</v>
      </c>
      <c r="S64" s="28">
        <f t="shared" si="16"/>
        <v>191</v>
      </c>
      <c r="T64" s="80">
        <f t="shared" si="11"/>
        <v>13805</v>
      </c>
      <c r="U64" s="28">
        <f t="shared" si="17"/>
        <v>451</v>
      </c>
      <c r="V64" s="80">
        <f t="shared" si="17"/>
        <v>86571</v>
      </c>
      <c r="W64" s="128">
        <f t="shared" si="18"/>
        <v>0.5764966740576497</v>
      </c>
      <c r="X64" s="121">
        <f t="shared" si="18"/>
        <v>0.8405355142022155</v>
      </c>
      <c r="Y64" s="122">
        <f t="shared" si="19"/>
        <v>19192</v>
      </c>
      <c r="Z64" s="123">
        <f t="shared" si="20"/>
        <v>138622</v>
      </c>
    </row>
    <row r="65" spans="1:26" ht="72.75" customHeight="1">
      <c r="A65" s="76" t="s">
        <v>122</v>
      </c>
      <c r="B65" s="77">
        <v>37</v>
      </c>
      <c r="C65" s="78">
        <v>573</v>
      </c>
      <c r="D65" s="67">
        <v>0</v>
      </c>
      <c r="E65" s="109">
        <f>SUM(C65,D65)</f>
        <v>573</v>
      </c>
      <c r="F65" s="79">
        <v>0</v>
      </c>
      <c r="G65" s="28">
        <v>0</v>
      </c>
      <c r="H65" s="79">
        <v>2</v>
      </c>
      <c r="I65" s="28">
        <v>131</v>
      </c>
      <c r="J65" s="79">
        <v>1</v>
      </c>
      <c r="K65" s="80">
        <v>92</v>
      </c>
      <c r="L65" s="79">
        <f>SUM(G65,I65,K65)</f>
        <v>223</v>
      </c>
      <c r="M65" s="71">
        <v>0</v>
      </c>
      <c r="N65" s="129">
        <f>SUM(F65,H65,J65)</f>
        <v>3</v>
      </c>
      <c r="O65" s="93">
        <f>SUM(L65,M65)</f>
        <v>223</v>
      </c>
      <c r="P65" s="79">
        <v>0</v>
      </c>
      <c r="Q65" s="80">
        <v>0</v>
      </c>
      <c r="R65" s="71">
        <v>0</v>
      </c>
      <c r="S65" s="28">
        <f>SUM(P65)</f>
        <v>0</v>
      </c>
      <c r="T65" s="80">
        <f>SUM(Q65,R65)</f>
        <v>0</v>
      </c>
      <c r="U65" s="28">
        <f>SUM(N65,S65)</f>
        <v>3</v>
      </c>
      <c r="V65" s="80">
        <f>SUM(O65,T65)</f>
        <v>223</v>
      </c>
      <c r="W65" s="128">
        <f>N65/U65</f>
        <v>1</v>
      </c>
      <c r="X65" s="121">
        <f>O65/V65</f>
        <v>1</v>
      </c>
      <c r="Y65" s="122">
        <f>SUM(B65,U65)</f>
        <v>40</v>
      </c>
      <c r="Z65" s="123">
        <f>SUM(E65,V65)</f>
        <v>796</v>
      </c>
    </row>
    <row r="66" spans="1:26" ht="54" customHeight="1">
      <c r="A66" s="76" t="s">
        <v>89</v>
      </c>
      <c r="B66" s="77">
        <v>10213</v>
      </c>
      <c r="C66" s="78">
        <v>30126</v>
      </c>
      <c r="D66" s="67">
        <v>-8396</v>
      </c>
      <c r="E66" s="109">
        <f t="shared" si="12"/>
        <v>21730</v>
      </c>
      <c r="F66" s="79">
        <v>148</v>
      </c>
      <c r="G66" s="28">
        <v>40863</v>
      </c>
      <c r="H66" s="79">
        <v>92</v>
      </c>
      <c r="I66" s="28">
        <v>8414</v>
      </c>
      <c r="J66" s="79">
        <v>49</v>
      </c>
      <c r="K66" s="80">
        <v>11942</v>
      </c>
      <c r="L66" s="79">
        <f t="shared" si="13"/>
        <v>61219</v>
      </c>
      <c r="M66" s="71">
        <v>16022</v>
      </c>
      <c r="N66" s="92">
        <f t="shared" si="14"/>
        <v>289</v>
      </c>
      <c r="O66" s="93">
        <f t="shared" si="15"/>
        <v>77241</v>
      </c>
      <c r="P66" s="79">
        <v>107</v>
      </c>
      <c r="Q66" s="80">
        <v>10331</v>
      </c>
      <c r="R66" s="71">
        <v>578</v>
      </c>
      <c r="S66" s="28">
        <f t="shared" si="16"/>
        <v>107</v>
      </c>
      <c r="T66" s="80">
        <f t="shared" si="11"/>
        <v>10909</v>
      </c>
      <c r="U66" s="28">
        <f t="shared" si="17"/>
        <v>396</v>
      </c>
      <c r="V66" s="80">
        <f>SUM(O66,T66)</f>
        <v>88150</v>
      </c>
      <c r="W66" s="128">
        <f t="shared" si="18"/>
        <v>0.7297979797979798</v>
      </c>
      <c r="X66" s="121">
        <f>O66/V66</f>
        <v>0.8762450368689734</v>
      </c>
      <c r="Y66" s="122">
        <f t="shared" si="19"/>
        <v>10609</v>
      </c>
      <c r="Z66" s="123">
        <f>SUM(E66,V66)</f>
        <v>109880</v>
      </c>
    </row>
    <row r="67" spans="1:26" ht="75" customHeight="1">
      <c r="A67" s="76" t="s">
        <v>90</v>
      </c>
      <c r="B67" s="89">
        <v>151</v>
      </c>
      <c r="C67" s="78">
        <v>1462</v>
      </c>
      <c r="D67" s="67">
        <v>68</v>
      </c>
      <c r="E67" s="109">
        <f t="shared" si="12"/>
        <v>1530</v>
      </c>
      <c r="F67" s="79">
        <v>10</v>
      </c>
      <c r="G67" s="28">
        <v>1820</v>
      </c>
      <c r="H67" s="79">
        <v>11</v>
      </c>
      <c r="I67" s="28">
        <v>541</v>
      </c>
      <c r="J67" s="79">
        <v>0</v>
      </c>
      <c r="K67" s="80">
        <v>0</v>
      </c>
      <c r="L67" s="79">
        <f t="shared" si="13"/>
        <v>2361</v>
      </c>
      <c r="M67" s="71">
        <v>133</v>
      </c>
      <c r="N67" s="92">
        <f t="shared" si="14"/>
        <v>21</v>
      </c>
      <c r="O67" s="93">
        <f t="shared" si="15"/>
        <v>2494</v>
      </c>
      <c r="P67" s="79">
        <v>1</v>
      </c>
      <c r="Q67" s="80">
        <v>293</v>
      </c>
      <c r="R67" s="71">
        <v>67</v>
      </c>
      <c r="S67" s="28">
        <f t="shared" si="16"/>
        <v>1</v>
      </c>
      <c r="T67" s="80">
        <f t="shared" si="11"/>
        <v>360</v>
      </c>
      <c r="U67" s="28">
        <f t="shared" si="17"/>
        <v>22</v>
      </c>
      <c r="V67" s="80">
        <f>SUM(O67,T67)</f>
        <v>2854</v>
      </c>
      <c r="W67" s="128">
        <f t="shared" si="18"/>
        <v>0.9545454545454546</v>
      </c>
      <c r="X67" s="121">
        <f>O67/V67</f>
        <v>0.8738612473721094</v>
      </c>
      <c r="Y67" s="122">
        <f t="shared" si="19"/>
        <v>173</v>
      </c>
      <c r="Z67" s="123">
        <f>SUM(E67,V67)</f>
        <v>4384</v>
      </c>
    </row>
    <row r="68" spans="1:26" ht="79.5" customHeight="1">
      <c r="A68" s="125" t="s">
        <v>91</v>
      </c>
      <c r="B68" s="89">
        <v>6</v>
      </c>
      <c r="C68" s="78">
        <v>91</v>
      </c>
      <c r="D68" s="67">
        <v>1</v>
      </c>
      <c r="E68" s="109">
        <f t="shared" si="12"/>
        <v>92</v>
      </c>
      <c r="F68" s="79">
        <v>0</v>
      </c>
      <c r="G68" s="28">
        <v>0</v>
      </c>
      <c r="H68" s="79">
        <v>1</v>
      </c>
      <c r="I68" s="28">
        <v>72</v>
      </c>
      <c r="J68" s="79">
        <v>0</v>
      </c>
      <c r="K68" s="80">
        <v>0</v>
      </c>
      <c r="L68" s="79">
        <f t="shared" si="13"/>
        <v>72</v>
      </c>
      <c r="M68" s="71">
        <v>-1833</v>
      </c>
      <c r="N68" s="129">
        <f t="shared" si="14"/>
        <v>1</v>
      </c>
      <c r="O68" s="93">
        <f t="shared" si="15"/>
        <v>-1761</v>
      </c>
      <c r="P68" s="79">
        <v>1</v>
      </c>
      <c r="Q68" s="80">
        <v>81</v>
      </c>
      <c r="R68" s="71">
        <v>0</v>
      </c>
      <c r="S68" s="28">
        <f t="shared" si="16"/>
        <v>1</v>
      </c>
      <c r="T68" s="80">
        <f t="shared" si="11"/>
        <v>81</v>
      </c>
      <c r="U68" s="28">
        <f t="shared" si="17"/>
        <v>2</v>
      </c>
      <c r="V68" s="80">
        <f>SUM(O68,T68)</f>
        <v>-1680</v>
      </c>
      <c r="W68" s="128">
        <f t="shared" si="18"/>
        <v>0.5</v>
      </c>
      <c r="X68" s="121">
        <v>1</v>
      </c>
      <c r="Y68" s="122">
        <f t="shared" si="19"/>
        <v>8</v>
      </c>
      <c r="Z68" s="123">
        <f t="shared" si="20"/>
        <v>-1588</v>
      </c>
    </row>
    <row r="69" spans="1:26" ht="40.5" customHeight="1">
      <c r="A69" s="76" t="s">
        <v>92</v>
      </c>
      <c r="B69" s="89">
        <v>12146</v>
      </c>
      <c r="C69" s="78">
        <v>31354</v>
      </c>
      <c r="D69" s="67">
        <v>761</v>
      </c>
      <c r="E69" s="109">
        <f t="shared" si="12"/>
        <v>32115</v>
      </c>
      <c r="F69" s="79">
        <v>149</v>
      </c>
      <c r="G69" s="28">
        <v>40622</v>
      </c>
      <c r="H69" s="79">
        <v>169</v>
      </c>
      <c r="I69" s="28">
        <v>21420</v>
      </c>
      <c r="J69" s="79">
        <v>26</v>
      </c>
      <c r="K69" s="80">
        <v>2058</v>
      </c>
      <c r="L69" s="79">
        <f t="shared" si="13"/>
        <v>64100</v>
      </c>
      <c r="M69" s="71">
        <v>8913</v>
      </c>
      <c r="N69" s="92">
        <f t="shared" si="14"/>
        <v>344</v>
      </c>
      <c r="O69" s="93">
        <f t="shared" si="15"/>
        <v>73013</v>
      </c>
      <c r="P69" s="79">
        <v>48</v>
      </c>
      <c r="Q69" s="80">
        <v>2571</v>
      </c>
      <c r="R69" s="71">
        <v>9</v>
      </c>
      <c r="S69" s="28">
        <f t="shared" si="16"/>
        <v>48</v>
      </c>
      <c r="T69" s="80">
        <f t="shared" si="11"/>
        <v>2580</v>
      </c>
      <c r="U69" s="28">
        <f t="shared" si="17"/>
        <v>392</v>
      </c>
      <c r="V69" s="80">
        <f t="shared" si="17"/>
        <v>75593</v>
      </c>
      <c r="W69" s="128">
        <f t="shared" si="18"/>
        <v>0.8775510204081632</v>
      </c>
      <c r="X69" s="121">
        <f t="shared" si="18"/>
        <v>0.9658698556744673</v>
      </c>
      <c r="Y69" s="122">
        <f t="shared" si="19"/>
        <v>12538</v>
      </c>
      <c r="Z69" s="123">
        <f t="shared" si="20"/>
        <v>107708</v>
      </c>
    </row>
    <row r="70" spans="1:26" ht="51" customHeight="1">
      <c r="A70" s="88" t="s">
        <v>93</v>
      </c>
      <c r="B70" s="89">
        <v>48</v>
      </c>
      <c r="C70" s="78">
        <v>498</v>
      </c>
      <c r="D70" s="67">
        <v>12</v>
      </c>
      <c r="E70" s="109">
        <f t="shared" si="12"/>
        <v>510</v>
      </c>
      <c r="F70" s="79">
        <v>2</v>
      </c>
      <c r="G70" s="28">
        <v>169</v>
      </c>
      <c r="H70" s="79">
        <v>3</v>
      </c>
      <c r="I70" s="28">
        <v>107</v>
      </c>
      <c r="J70" s="79">
        <v>0</v>
      </c>
      <c r="K70" s="80">
        <v>0</v>
      </c>
      <c r="L70" s="79">
        <f t="shared" si="13"/>
        <v>276</v>
      </c>
      <c r="M70" s="71">
        <v>226</v>
      </c>
      <c r="N70" s="92">
        <f t="shared" si="14"/>
        <v>5</v>
      </c>
      <c r="O70" s="93">
        <f t="shared" si="15"/>
        <v>502</v>
      </c>
      <c r="P70" s="79">
        <v>5</v>
      </c>
      <c r="Q70" s="80">
        <v>277</v>
      </c>
      <c r="R70" s="71">
        <v>13</v>
      </c>
      <c r="S70" s="28">
        <f t="shared" si="16"/>
        <v>5</v>
      </c>
      <c r="T70" s="80">
        <f t="shared" si="11"/>
        <v>290</v>
      </c>
      <c r="U70" s="28">
        <f t="shared" si="17"/>
        <v>10</v>
      </c>
      <c r="V70" s="80">
        <f t="shared" si="17"/>
        <v>792</v>
      </c>
      <c r="W70" s="128">
        <f t="shared" si="18"/>
        <v>0.5</v>
      </c>
      <c r="X70" s="121">
        <f t="shared" si="18"/>
        <v>0.6338383838383839</v>
      </c>
      <c r="Y70" s="122">
        <f t="shared" si="19"/>
        <v>58</v>
      </c>
      <c r="Z70" s="123">
        <f t="shared" si="20"/>
        <v>1302</v>
      </c>
    </row>
    <row r="71" spans="1:26" ht="22.5">
      <c r="A71" s="88" t="s">
        <v>94</v>
      </c>
      <c r="B71" s="77">
        <v>736</v>
      </c>
      <c r="C71" s="78">
        <v>3024</v>
      </c>
      <c r="D71" s="67">
        <v>211</v>
      </c>
      <c r="E71" s="109">
        <f t="shared" si="12"/>
        <v>3235</v>
      </c>
      <c r="F71" s="79">
        <v>4</v>
      </c>
      <c r="G71" s="28">
        <v>600</v>
      </c>
      <c r="H71" s="79">
        <v>8</v>
      </c>
      <c r="I71" s="28">
        <v>1210</v>
      </c>
      <c r="J71" s="79">
        <v>3</v>
      </c>
      <c r="K71" s="80">
        <v>671</v>
      </c>
      <c r="L71" s="79">
        <f t="shared" si="13"/>
        <v>2481</v>
      </c>
      <c r="M71" s="71">
        <v>4779</v>
      </c>
      <c r="N71" s="129">
        <f t="shared" si="14"/>
        <v>15</v>
      </c>
      <c r="O71" s="93">
        <f t="shared" si="15"/>
        <v>7260</v>
      </c>
      <c r="P71" s="79">
        <v>12</v>
      </c>
      <c r="Q71" s="80">
        <v>1529</v>
      </c>
      <c r="R71" s="71">
        <v>347</v>
      </c>
      <c r="S71" s="28">
        <f t="shared" si="16"/>
        <v>12</v>
      </c>
      <c r="T71" s="80">
        <f t="shared" si="11"/>
        <v>1876</v>
      </c>
      <c r="U71" s="28">
        <f t="shared" si="17"/>
        <v>27</v>
      </c>
      <c r="V71" s="80">
        <f t="shared" si="17"/>
        <v>9136</v>
      </c>
      <c r="W71" s="128">
        <f t="shared" si="18"/>
        <v>0.5555555555555556</v>
      </c>
      <c r="X71" s="121">
        <f t="shared" si="18"/>
        <v>0.7946584938704028</v>
      </c>
      <c r="Y71" s="122">
        <f t="shared" si="19"/>
        <v>763</v>
      </c>
      <c r="Z71" s="123">
        <f t="shared" si="20"/>
        <v>12371</v>
      </c>
    </row>
    <row r="72" spans="1:26" ht="43.5" customHeight="1">
      <c r="A72" s="125" t="s">
        <v>95</v>
      </c>
      <c r="B72" s="77">
        <v>2995</v>
      </c>
      <c r="C72" s="78">
        <v>17789</v>
      </c>
      <c r="D72" s="67">
        <v>192</v>
      </c>
      <c r="E72" s="109">
        <f t="shared" si="12"/>
        <v>17981</v>
      </c>
      <c r="F72" s="79">
        <v>37</v>
      </c>
      <c r="G72" s="28">
        <v>18531</v>
      </c>
      <c r="H72" s="79">
        <v>142</v>
      </c>
      <c r="I72" s="28">
        <v>17501</v>
      </c>
      <c r="J72" s="79">
        <v>41</v>
      </c>
      <c r="K72" s="80">
        <v>9674</v>
      </c>
      <c r="L72" s="79">
        <f t="shared" si="13"/>
        <v>45706</v>
      </c>
      <c r="M72" s="71">
        <v>4785</v>
      </c>
      <c r="N72" s="129">
        <f t="shared" si="14"/>
        <v>220</v>
      </c>
      <c r="O72" s="93">
        <f t="shared" si="15"/>
        <v>50491</v>
      </c>
      <c r="P72" s="79">
        <v>43</v>
      </c>
      <c r="Q72" s="80">
        <v>2745</v>
      </c>
      <c r="R72" s="71">
        <v>625</v>
      </c>
      <c r="S72" s="28">
        <f t="shared" si="16"/>
        <v>43</v>
      </c>
      <c r="T72" s="80">
        <f t="shared" si="11"/>
        <v>3370</v>
      </c>
      <c r="U72" s="28">
        <f t="shared" si="17"/>
        <v>263</v>
      </c>
      <c r="V72" s="80">
        <f t="shared" si="17"/>
        <v>53861</v>
      </c>
      <c r="W72" s="128">
        <f t="shared" si="18"/>
        <v>0.8365019011406845</v>
      </c>
      <c r="X72" s="121">
        <f t="shared" si="18"/>
        <v>0.9374315367334435</v>
      </c>
      <c r="Y72" s="122">
        <f t="shared" si="19"/>
        <v>3258</v>
      </c>
      <c r="Z72" s="123">
        <f t="shared" si="20"/>
        <v>71842</v>
      </c>
    </row>
    <row r="73" spans="1:26" ht="54.75" customHeight="1">
      <c r="A73" s="125" t="s">
        <v>96</v>
      </c>
      <c r="B73" s="77">
        <v>7</v>
      </c>
      <c r="C73" s="78">
        <v>29</v>
      </c>
      <c r="D73" s="67">
        <v>0</v>
      </c>
      <c r="E73" s="109">
        <f t="shared" si="12"/>
        <v>29</v>
      </c>
      <c r="F73" s="79">
        <v>0</v>
      </c>
      <c r="G73" s="28">
        <v>0</v>
      </c>
      <c r="H73" s="79">
        <v>0</v>
      </c>
      <c r="I73" s="28">
        <v>0</v>
      </c>
      <c r="J73" s="79">
        <v>0</v>
      </c>
      <c r="K73" s="80">
        <v>0</v>
      </c>
      <c r="L73" s="79">
        <f t="shared" si="13"/>
        <v>0</v>
      </c>
      <c r="M73" s="71">
        <v>0</v>
      </c>
      <c r="N73" s="129">
        <f t="shared" si="14"/>
        <v>0</v>
      </c>
      <c r="O73" s="93">
        <f t="shared" si="15"/>
        <v>0</v>
      </c>
      <c r="P73" s="79">
        <v>0</v>
      </c>
      <c r="Q73" s="80">
        <v>0</v>
      </c>
      <c r="R73" s="71">
        <v>0</v>
      </c>
      <c r="S73" s="28">
        <f t="shared" si="16"/>
        <v>0</v>
      </c>
      <c r="T73" s="80">
        <f t="shared" si="11"/>
        <v>0</v>
      </c>
      <c r="U73" s="28">
        <f t="shared" si="17"/>
        <v>0</v>
      </c>
      <c r="V73" s="80">
        <f t="shared" si="17"/>
        <v>0</v>
      </c>
      <c r="W73" s="128">
        <v>0</v>
      </c>
      <c r="X73" s="121">
        <v>0</v>
      </c>
      <c r="Y73" s="122">
        <f t="shared" si="19"/>
        <v>7</v>
      </c>
      <c r="Z73" s="123">
        <f t="shared" si="20"/>
        <v>29</v>
      </c>
    </row>
    <row r="74" spans="1:26" ht="63.75" customHeight="1">
      <c r="A74" s="76" t="s">
        <v>97</v>
      </c>
      <c r="B74" s="77">
        <v>1087</v>
      </c>
      <c r="C74" s="78">
        <v>3906</v>
      </c>
      <c r="D74" s="67">
        <v>-17</v>
      </c>
      <c r="E74" s="109">
        <f t="shared" si="12"/>
        <v>3889</v>
      </c>
      <c r="F74" s="79">
        <v>5</v>
      </c>
      <c r="G74" s="28">
        <v>1436</v>
      </c>
      <c r="H74" s="79">
        <v>8</v>
      </c>
      <c r="I74" s="28">
        <v>791</v>
      </c>
      <c r="J74" s="79">
        <v>0</v>
      </c>
      <c r="K74" s="80">
        <v>0</v>
      </c>
      <c r="L74" s="79">
        <f t="shared" si="13"/>
        <v>2227</v>
      </c>
      <c r="M74" s="71">
        <v>1041</v>
      </c>
      <c r="N74" s="129">
        <f t="shared" si="14"/>
        <v>13</v>
      </c>
      <c r="O74" s="93">
        <f t="shared" si="15"/>
        <v>3268</v>
      </c>
      <c r="P74" s="79">
        <v>6</v>
      </c>
      <c r="Q74" s="80">
        <v>1291</v>
      </c>
      <c r="R74" s="71">
        <v>608</v>
      </c>
      <c r="S74" s="28">
        <f t="shared" si="16"/>
        <v>6</v>
      </c>
      <c r="T74" s="80">
        <f t="shared" si="11"/>
        <v>1899</v>
      </c>
      <c r="U74" s="28">
        <f t="shared" si="17"/>
        <v>19</v>
      </c>
      <c r="V74" s="80">
        <f t="shared" si="17"/>
        <v>5167</v>
      </c>
      <c r="W74" s="128">
        <f t="shared" si="18"/>
        <v>0.6842105263157895</v>
      </c>
      <c r="X74" s="121">
        <f t="shared" si="18"/>
        <v>0.632475324172634</v>
      </c>
      <c r="Y74" s="122">
        <f t="shared" si="19"/>
        <v>1106</v>
      </c>
      <c r="Z74" s="123">
        <f t="shared" si="20"/>
        <v>9056</v>
      </c>
    </row>
    <row r="75" spans="1:26" ht="63.75" customHeight="1">
      <c r="A75" s="76" t="s">
        <v>119</v>
      </c>
      <c r="B75" s="77">
        <v>71</v>
      </c>
      <c r="C75" s="78">
        <v>278</v>
      </c>
      <c r="D75" s="67">
        <v>5</v>
      </c>
      <c r="E75" s="109">
        <f>SUM(C75,D75)</f>
        <v>283</v>
      </c>
      <c r="F75" s="79">
        <v>0</v>
      </c>
      <c r="G75" s="28">
        <v>0</v>
      </c>
      <c r="H75" s="79">
        <v>3</v>
      </c>
      <c r="I75" s="28">
        <v>180</v>
      </c>
      <c r="J75" s="79">
        <v>0</v>
      </c>
      <c r="K75" s="80">
        <v>0</v>
      </c>
      <c r="L75" s="79">
        <f>SUM(G75,I75,K75)</f>
        <v>180</v>
      </c>
      <c r="M75" s="71">
        <v>0</v>
      </c>
      <c r="N75" s="129">
        <f>SUM(F75,H75,J75)</f>
        <v>3</v>
      </c>
      <c r="O75" s="93">
        <f>SUM(L75,M75)</f>
        <v>180</v>
      </c>
      <c r="P75" s="79">
        <v>4</v>
      </c>
      <c r="Q75" s="80">
        <v>225</v>
      </c>
      <c r="R75" s="71">
        <v>0</v>
      </c>
      <c r="S75" s="28">
        <f>SUM(P75)</f>
        <v>4</v>
      </c>
      <c r="T75" s="80">
        <f>SUM(Q75,R75)</f>
        <v>225</v>
      </c>
      <c r="U75" s="28">
        <f aca="true" t="shared" si="21" ref="U75:V77">SUM(N75,S75)</f>
        <v>7</v>
      </c>
      <c r="V75" s="80">
        <f t="shared" si="21"/>
        <v>405</v>
      </c>
      <c r="W75" s="128">
        <f>N75/U75</f>
        <v>0.42857142857142855</v>
      </c>
      <c r="X75" s="121">
        <f>O75/V75</f>
        <v>0.4444444444444444</v>
      </c>
      <c r="Y75" s="122">
        <f>SUM(B75,U75)</f>
        <v>78</v>
      </c>
      <c r="Z75" s="123">
        <f>SUM(E75,V75)</f>
        <v>688</v>
      </c>
    </row>
    <row r="76" spans="1:26" ht="72.75" customHeight="1">
      <c r="A76" s="76" t="s">
        <v>120</v>
      </c>
      <c r="B76" s="130">
        <v>3</v>
      </c>
      <c r="C76" s="131">
        <v>26</v>
      </c>
      <c r="D76" s="132">
        <v>-16</v>
      </c>
      <c r="E76" s="133">
        <f>SUM(C76,D76)</f>
        <v>10</v>
      </c>
      <c r="F76" s="133">
        <v>0</v>
      </c>
      <c r="G76" s="133">
        <v>0</v>
      </c>
      <c r="H76" s="133">
        <v>0</v>
      </c>
      <c r="I76" s="133">
        <v>0</v>
      </c>
      <c r="J76" s="133">
        <v>0</v>
      </c>
      <c r="K76" s="133">
        <v>0</v>
      </c>
      <c r="L76" s="133">
        <f>SUM(G76,I76,K76)</f>
        <v>0</v>
      </c>
      <c r="M76" s="133">
        <v>0</v>
      </c>
      <c r="N76" s="134">
        <f>SUM(F76,H76,J76)</f>
        <v>0</v>
      </c>
      <c r="O76" s="134">
        <f>SUM(L76,M76)</f>
        <v>0</v>
      </c>
      <c r="P76" s="133">
        <v>0</v>
      </c>
      <c r="Q76" s="133">
        <v>0</v>
      </c>
      <c r="R76" s="133">
        <v>0</v>
      </c>
      <c r="S76" s="133">
        <f>SUM(P76)</f>
        <v>0</v>
      </c>
      <c r="T76" s="133">
        <f>SUM(Q76,R76)</f>
        <v>0</v>
      </c>
      <c r="U76" s="133">
        <f t="shared" si="21"/>
        <v>0</v>
      </c>
      <c r="V76" s="133">
        <f t="shared" si="21"/>
        <v>0</v>
      </c>
      <c r="W76" s="135">
        <v>0</v>
      </c>
      <c r="X76" s="135">
        <v>0</v>
      </c>
      <c r="Y76" s="134">
        <f>SUM(B76,U76)</f>
        <v>3</v>
      </c>
      <c r="Z76" s="136">
        <f>SUM(E76,V76)</f>
        <v>10</v>
      </c>
    </row>
    <row r="77" spans="1:26" ht="52.5" customHeight="1">
      <c r="A77" s="76" t="s">
        <v>98</v>
      </c>
      <c r="B77" s="89">
        <v>749</v>
      </c>
      <c r="C77" s="78">
        <v>2644</v>
      </c>
      <c r="D77" s="67">
        <v>783</v>
      </c>
      <c r="E77" s="109">
        <f>SUM(C77,D77)</f>
        <v>3427</v>
      </c>
      <c r="F77" s="79">
        <v>4</v>
      </c>
      <c r="G77" s="28">
        <v>1215</v>
      </c>
      <c r="H77" s="79">
        <v>10</v>
      </c>
      <c r="I77" s="28">
        <v>1592</v>
      </c>
      <c r="J77" s="79">
        <v>1</v>
      </c>
      <c r="K77" s="80">
        <v>33</v>
      </c>
      <c r="L77" s="79">
        <f>SUM(G77,I77,K77)</f>
        <v>2840</v>
      </c>
      <c r="M77" s="71">
        <v>2126</v>
      </c>
      <c r="N77" s="92">
        <f>SUM(F77,H77,J77)</f>
        <v>15</v>
      </c>
      <c r="O77" s="93">
        <f>SUM(L77,M77)</f>
        <v>4966</v>
      </c>
      <c r="P77" s="79">
        <v>4</v>
      </c>
      <c r="Q77" s="80">
        <v>647</v>
      </c>
      <c r="R77" s="71">
        <v>78</v>
      </c>
      <c r="S77" s="28">
        <f>SUM(P77)</f>
        <v>4</v>
      </c>
      <c r="T77" s="80">
        <f>SUM(Q77,R77)</f>
        <v>725</v>
      </c>
      <c r="U77" s="28">
        <f t="shared" si="21"/>
        <v>19</v>
      </c>
      <c r="V77" s="80">
        <f t="shared" si="21"/>
        <v>5691</v>
      </c>
      <c r="W77" s="128">
        <f>N77/U77</f>
        <v>0.7894736842105263</v>
      </c>
      <c r="X77" s="121">
        <f>O77/V77</f>
        <v>0.872605868915832</v>
      </c>
      <c r="Y77" s="122">
        <f>SUM(B77,U77)</f>
        <v>768</v>
      </c>
      <c r="Z77" s="123">
        <f>SUM(E77,V77)</f>
        <v>9118</v>
      </c>
    </row>
    <row r="78" spans="1:26" ht="87" customHeight="1">
      <c r="A78" s="76" t="s">
        <v>99</v>
      </c>
      <c r="B78" s="89">
        <v>346</v>
      </c>
      <c r="C78" s="78">
        <v>1852</v>
      </c>
      <c r="D78" s="67">
        <v>71</v>
      </c>
      <c r="E78" s="109">
        <f t="shared" si="12"/>
        <v>1923</v>
      </c>
      <c r="F78" s="79">
        <v>4</v>
      </c>
      <c r="G78" s="28">
        <v>340</v>
      </c>
      <c r="H78" s="79">
        <v>10</v>
      </c>
      <c r="I78" s="28">
        <v>1428</v>
      </c>
      <c r="J78" s="79">
        <v>0</v>
      </c>
      <c r="K78" s="80">
        <v>0</v>
      </c>
      <c r="L78" s="79">
        <f t="shared" si="13"/>
        <v>1768</v>
      </c>
      <c r="M78" s="71">
        <v>2482</v>
      </c>
      <c r="N78" s="72">
        <f t="shared" si="14"/>
        <v>14</v>
      </c>
      <c r="O78" s="93">
        <f t="shared" si="15"/>
        <v>4250</v>
      </c>
      <c r="P78" s="79">
        <v>0</v>
      </c>
      <c r="Q78" s="80">
        <v>0</v>
      </c>
      <c r="R78" s="71">
        <v>0</v>
      </c>
      <c r="S78" s="28">
        <f t="shared" si="16"/>
        <v>0</v>
      </c>
      <c r="T78" s="80">
        <f t="shared" si="11"/>
        <v>0</v>
      </c>
      <c r="U78" s="28">
        <f t="shared" si="17"/>
        <v>14</v>
      </c>
      <c r="V78" s="80">
        <f t="shared" si="17"/>
        <v>4250</v>
      </c>
      <c r="W78" s="128">
        <f t="shared" si="18"/>
        <v>1</v>
      </c>
      <c r="X78" s="121">
        <f t="shared" si="18"/>
        <v>1</v>
      </c>
      <c r="Y78" s="122">
        <f t="shared" si="19"/>
        <v>360</v>
      </c>
      <c r="Z78" s="123">
        <f t="shared" si="20"/>
        <v>6173</v>
      </c>
    </row>
    <row r="79" spans="1:26" ht="66.75" customHeight="1">
      <c r="A79" s="76" t="s">
        <v>100</v>
      </c>
      <c r="B79" s="89">
        <v>346</v>
      </c>
      <c r="C79" s="78">
        <v>513</v>
      </c>
      <c r="D79" s="67">
        <v>0</v>
      </c>
      <c r="E79" s="109">
        <f t="shared" si="12"/>
        <v>513</v>
      </c>
      <c r="F79" s="79">
        <v>14</v>
      </c>
      <c r="G79" s="28">
        <v>781</v>
      </c>
      <c r="H79" s="79">
        <v>2</v>
      </c>
      <c r="I79" s="28">
        <v>446</v>
      </c>
      <c r="J79" s="79">
        <v>0</v>
      </c>
      <c r="K79" s="80">
        <v>0</v>
      </c>
      <c r="L79" s="79">
        <f t="shared" si="13"/>
        <v>1227</v>
      </c>
      <c r="M79" s="71">
        <v>416</v>
      </c>
      <c r="N79" s="129">
        <f t="shared" si="14"/>
        <v>16</v>
      </c>
      <c r="O79" s="93">
        <f t="shared" si="15"/>
        <v>1643</v>
      </c>
      <c r="P79" s="79">
        <v>0</v>
      </c>
      <c r="Q79" s="80">
        <v>0</v>
      </c>
      <c r="R79" s="71">
        <v>0</v>
      </c>
      <c r="S79" s="28">
        <f t="shared" si="16"/>
        <v>0</v>
      </c>
      <c r="T79" s="80">
        <f t="shared" si="11"/>
        <v>0</v>
      </c>
      <c r="U79" s="28">
        <f t="shared" si="17"/>
        <v>16</v>
      </c>
      <c r="V79" s="80">
        <f t="shared" si="17"/>
        <v>1643</v>
      </c>
      <c r="W79" s="128">
        <f t="shared" si="18"/>
        <v>1</v>
      </c>
      <c r="X79" s="121">
        <f t="shared" si="18"/>
        <v>1</v>
      </c>
      <c r="Y79" s="122">
        <f t="shared" si="19"/>
        <v>362</v>
      </c>
      <c r="Z79" s="123">
        <f t="shared" si="20"/>
        <v>2156</v>
      </c>
    </row>
    <row r="80" spans="1:26" ht="63.75" customHeight="1">
      <c r="A80" s="76" t="s">
        <v>101</v>
      </c>
      <c r="B80" s="89">
        <v>33</v>
      </c>
      <c r="C80" s="78">
        <v>143</v>
      </c>
      <c r="D80" s="67">
        <v>0</v>
      </c>
      <c r="E80" s="109">
        <f t="shared" si="12"/>
        <v>143</v>
      </c>
      <c r="F80" s="79">
        <v>1</v>
      </c>
      <c r="G80" s="28">
        <v>68</v>
      </c>
      <c r="H80" s="79">
        <v>0</v>
      </c>
      <c r="I80" s="28">
        <v>0</v>
      </c>
      <c r="J80" s="79">
        <v>0</v>
      </c>
      <c r="K80" s="28">
        <v>0</v>
      </c>
      <c r="L80" s="79">
        <f t="shared" si="13"/>
        <v>68</v>
      </c>
      <c r="M80" s="71">
        <v>0</v>
      </c>
      <c r="N80" s="129">
        <f t="shared" si="14"/>
        <v>1</v>
      </c>
      <c r="O80" s="93">
        <f t="shared" si="15"/>
        <v>68</v>
      </c>
      <c r="P80" s="79">
        <v>1</v>
      </c>
      <c r="Q80" s="80">
        <v>50</v>
      </c>
      <c r="R80" s="71">
        <v>0</v>
      </c>
      <c r="S80" s="28">
        <f t="shared" si="16"/>
        <v>1</v>
      </c>
      <c r="T80" s="80">
        <f t="shared" si="11"/>
        <v>50</v>
      </c>
      <c r="U80" s="28">
        <f t="shared" si="17"/>
        <v>2</v>
      </c>
      <c r="V80" s="80">
        <f t="shared" si="17"/>
        <v>118</v>
      </c>
      <c r="W80" s="128">
        <f t="shared" si="18"/>
        <v>0.5</v>
      </c>
      <c r="X80" s="121">
        <f t="shared" si="18"/>
        <v>0.576271186440678</v>
      </c>
      <c r="Y80" s="122">
        <f t="shared" si="19"/>
        <v>35</v>
      </c>
      <c r="Z80" s="123">
        <f t="shared" si="20"/>
        <v>261</v>
      </c>
    </row>
    <row r="81" spans="1:26" ht="78" customHeight="1">
      <c r="A81" s="125" t="s">
        <v>102</v>
      </c>
      <c r="B81" s="89">
        <v>38061</v>
      </c>
      <c r="C81" s="78">
        <v>113967</v>
      </c>
      <c r="D81" s="67">
        <v>13090</v>
      </c>
      <c r="E81" s="109">
        <f t="shared" si="12"/>
        <v>127057</v>
      </c>
      <c r="F81" s="79">
        <v>1830</v>
      </c>
      <c r="G81" s="28">
        <v>1586960</v>
      </c>
      <c r="H81" s="79">
        <v>1819</v>
      </c>
      <c r="I81" s="28">
        <v>179680</v>
      </c>
      <c r="J81" s="79">
        <v>25</v>
      </c>
      <c r="K81" s="28">
        <v>167459</v>
      </c>
      <c r="L81" s="79">
        <f t="shared" si="13"/>
        <v>1934099</v>
      </c>
      <c r="M81" s="71">
        <v>1593528</v>
      </c>
      <c r="N81" s="92">
        <f t="shared" si="14"/>
        <v>3674</v>
      </c>
      <c r="O81" s="93">
        <f t="shared" si="15"/>
        <v>3527627</v>
      </c>
      <c r="P81" s="79">
        <v>344</v>
      </c>
      <c r="Q81" s="80">
        <v>114686</v>
      </c>
      <c r="R81" s="71">
        <v>86370</v>
      </c>
      <c r="S81" s="28">
        <f t="shared" si="16"/>
        <v>344</v>
      </c>
      <c r="T81" s="80">
        <f t="shared" si="11"/>
        <v>201056</v>
      </c>
      <c r="U81" s="28">
        <f t="shared" si="17"/>
        <v>4018</v>
      </c>
      <c r="V81" s="80">
        <f t="shared" si="17"/>
        <v>3728683</v>
      </c>
      <c r="W81" s="128">
        <f t="shared" si="18"/>
        <v>0.9143852663016426</v>
      </c>
      <c r="X81" s="121">
        <f t="shared" si="18"/>
        <v>0.946078548377537</v>
      </c>
      <c r="Y81" s="122">
        <f t="shared" si="19"/>
        <v>42079</v>
      </c>
      <c r="Z81" s="123">
        <f t="shared" si="20"/>
        <v>3855740</v>
      </c>
    </row>
    <row r="82" spans="1:26" ht="52.5" customHeight="1">
      <c r="A82" s="76" t="s">
        <v>103</v>
      </c>
      <c r="B82" s="89">
        <v>5052</v>
      </c>
      <c r="C82" s="78">
        <v>37795</v>
      </c>
      <c r="D82" s="67">
        <v>1023</v>
      </c>
      <c r="E82" s="109">
        <f t="shared" si="12"/>
        <v>38818</v>
      </c>
      <c r="F82" s="79">
        <v>234</v>
      </c>
      <c r="G82" s="28">
        <v>98334</v>
      </c>
      <c r="H82" s="79">
        <v>477</v>
      </c>
      <c r="I82" s="28">
        <v>74963</v>
      </c>
      <c r="J82" s="79">
        <v>32</v>
      </c>
      <c r="K82" s="80">
        <v>19483</v>
      </c>
      <c r="L82" s="79">
        <f t="shared" si="13"/>
        <v>192780</v>
      </c>
      <c r="M82" s="71">
        <v>111556</v>
      </c>
      <c r="N82" s="92">
        <f t="shared" si="14"/>
        <v>743</v>
      </c>
      <c r="O82" s="93">
        <f t="shared" si="15"/>
        <v>304336</v>
      </c>
      <c r="P82" s="79">
        <v>229</v>
      </c>
      <c r="Q82" s="80">
        <v>37001</v>
      </c>
      <c r="R82" s="71">
        <v>5137</v>
      </c>
      <c r="S82" s="28">
        <f t="shared" si="16"/>
        <v>229</v>
      </c>
      <c r="T82" s="80">
        <f t="shared" si="11"/>
        <v>42138</v>
      </c>
      <c r="U82" s="28">
        <f t="shared" si="17"/>
        <v>972</v>
      </c>
      <c r="V82" s="80">
        <f t="shared" si="17"/>
        <v>346474</v>
      </c>
      <c r="W82" s="128">
        <f t="shared" si="18"/>
        <v>0.76440329218107</v>
      </c>
      <c r="X82" s="121">
        <f t="shared" si="18"/>
        <v>0.8783804845385224</v>
      </c>
      <c r="Y82" s="122">
        <f t="shared" si="19"/>
        <v>6024</v>
      </c>
      <c r="Z82" s="123">
        <f t="shared" si="20"/>
        <v>385292</v>
      </c>
    </row>
    <row r="83" spans="1:26" ht="78" customHeight="1">
      <c r="A83" s="125" t="s">
        <v>104</v>
      </c>
      <c r="B83" s="89">
        <v>18</v>
      </c>
      <c r="C83" s="78">
        <v>35</v>
      </c>
      <c r="D83" s="67">
        <v>0</v>
      </c>
      <c r="E83" s="109">
        <f t="shared" si="12"/>
        <v>35</v>
      </c>
      <c r="F83" s="79">
        <v>0</v>
      </c>
      <c r="G83" s="28">
        <v>0</v>
      </c>
      <c r="H83" s="79">
        <v>0</v>
      </c>
      <c r="I83" s="28">
        <v>0</v>
      </c>
      <c r="J83" s="79">
        <v>0</v>
      </c>
      <c r="K83" s="80">
        <v>0</v>
      </c>
      <c r="L83" s="79">
        <f t="shared" si="13"/>
        <v>0</v>
      </c>
      <c r="M83" s="71">
        <v>0</v>
      </c>
      <c r="N83" s="92">
        <f t="shared" si="14"/>
        <v>0</v>
      </c>
      <c r="O83" s="93">
        <f t="shared" si="15"/>
        <v>0</v>
      </c>
      <c r="P83" s="79">
        <v>0</v>
      </c>
      <c r="Q83" s="80">
        <v>0</v>
      </c>
      <c r="R83" s="71">
        <v>0</v>
      </c>
      <c r="S83" s="28">
        <f t="shared" si="16"/>
        <v>0</v>
      </c>
      <c r="T83" s="80">
        <f t="shared" si="11"/>
        <v>0</v>
      </c>
      <c r="U83" s="28">
        <f t="shared" si="17"/>
        <v>0</v>
      </c>
      <c r="V83" s="80">
        <f t="shared" si="17"/>
        <v>0</v>
      </c>
      <c r="W83" s="128">
        <v>0</v>
      </c>
      <c r="X83" s="121">
        <v>0</v>
      </c>
      <c r="Y83" s="122">
        <f t="shared" si="19"/>
        <v>18</v>
      </c>
      <c r="Z83" s="123">
        <f t="shared" si="20"/>
        <v>35</v>
      </c>
    </row>
    <row r="84" spans="1:26" ht="84" customHeight="1">
      <c r="A84" s="76" t="s">
        <v>105</v>
      </c>
      <c r="B84" s="89">
        <v>70</v>
      </c>
      <c r="C84" s="78">
        <v>504</v>
      </c>
      <c r="D84" s="67">
        <v>40</v>
      </c>
      <c r="E84" s="109">
        <f t="shared" si="12"/>
        <v>544</v>
      </c>
      <c r="F84" s="79">
        <v>0</v>
      </c>
      <c r="G84" s="28">
        <v>0</v>
      </c>
      <c r="H84" s="79">
        <v>6</v>
      </c>
      <c r="I84" s="28">
        <v>352</v>
      </c>
      <c r="J84" s="79">
        <v>0</v>
      </c>
      <c r="K84" s="80">
        <v>0</v>
      </c>
      <c r="L84" s="79">
        <f t="shared" si="13"/>
        <v>352</v>
      </c>
      <c r="M84" s="71">
        <v>180</v>
      </c>
      <c r="N84" s="92">
        <f t="shared" si="14"/>
        <v>6</v>
      </c>
      <c r="O84" s="93">
        <f t="shared" si="15"/>
        <v>532</v>
      </c>
      <c r="P84" s="79">
        <v>0</v>
      </c>
      <c r="Q84" s="80">
        <v>0</v>
      </c>
      <c r="R84" s="71">
        <v>0</v>
      </c>
      <c r="S84" s="28">
        <f t="shared" si="16"/>
        <v>0</v>
      </c>
      <c r="T84" s="80">
        <f t="shared" si="11"/>
        <v>0</v>
      </c>
      <c r="U84" s="28">
        <f t="shared" si="17"/>
        <v>6</v>
      </c>
      <c r="V84" s="80">
        <f t="shared" si="17"/>
        <v>532</v>
      </c>
      <c r="W84" s="128">
        <f t="shared" si="18"/>
        <v>1</v>
      </c>
      <c r="X84" s="121">
        <f t="shared" si="18"/>
        <v>1</v>
      </c>
      <c r="Y84" s="122">
        <f t="shared" si="19"/>
        <v>76</v>
      </c>
      <c r="Z84" s="123">
        <f t="shared" si="20"/>
        <v>1076</v>
      </c>
    </row>
    <row r="85" spans="1:26" ht="64.5" customHeight="1">
      <c r="A85" s="137" t="s">
        <v>106</v>
      </c>
      <c r="B85" s="89">
        <v>166</v>
      </c>
      <c r="C85" s="78">
        <v>235</v>
      </c>
      <c r="D85" s="67">
        <v>0</v>
      </c>
      <c r="E85" s="109">
        <f t="shared" si="12"/>
        <v>235</v>
      </c>
      <c r="F85" s="79">
        <v>0</v>
      </c>
      <c r="G85" s="28">
        <v>0</v>
      </c>
      <c r="H85" s="79">
        <v>0</v>
      </c>
      <c r="I85" s="28">
        <v>0</v>
      </c>
      <c r="J85" s="79">
        <v>0</v>
      </c>
      <c r="K85" s="80">
        <v>0</v>
      </c>
      <c r="L85" s="79">
        <f t="shared" si="13"/>
        <v>0</v>
      </c>
      <c r="M85" s="71">
        <v>0</v>
      </c>
      <c r="N85" s="129">
        <f t="shared" si="14"/>
        <v>0</v>
      </c>
      <c r="O85" s="93">
        <f t="shared" si="15"/>
        <v>0</v>
      </c>
      <c r="P85" s="79">
        <v>0</v>
      </c>
      <c r="Q85" s="80">
        <v>0</v>
      </c>
      <c r="R85" s="71">
        <v>0</v>
      </c>
      <c r="S85" s="28">
        <f t="shared" si="16"/>
        <v>0</v>
      </c>
      <c r="T85" s="80">
        <v>0</v>
      </c>
      <c r="U85" s="28">
        <f t="shared" si="17"/>
        <v>0</v>
      </c>
      <c r="V85" s="80">
        <f t="shared" si="17"/>
        <v>0</v>
      </c>
      <c r="W85" s="128">
        <v>0</v>
      </c>
      <c r="X85" s="121">
        <v>0</v>
      </c>
      <c r="Y85" s="122">
        <f t="shared" si="19"/>
        <v>166</v>
      </c>
      <c r="Z85" s="123">
        <f t="shared" si="20"/>
        <v>235</v>
      </c>
    </row>
    <row r="86" spans="1:26" ht="75" customHeight="1">
      <c r="A86" s="76" t="s">
        <v>107</v>
      </c>
      <c r="B86" s="77">
        <v>154</v>
      </c>
      <c r="C86" s="78">
        <v>1718</v>
      </c>
      <c r="D86" s="67">
        <v>43</v>
      </c>
      <c r="E86" s="109">
        <f t="shared" si="12"/>
        <v>1761</v>
      </c>
      <c r="F86" s="79">
        <v>8</v>
      </c>
      <c r="G86" s="28">
        <v>1225</v>
      </c>
      <c r="H86" s="79">
        <v>10</v>
      </c>
      <c r="I86" s="28">
        <v>566</v>
      </c>
      <c r="J86" s="79">
        <v>0</v>
      </c>
      <c r="K86" s="80">
        <v>0</v>
      </c>
      <c r="L86" s="79">
        <f t="shared" si="13"/>
        <v>1791</v>
      </c>
      <c r="M86" s="71">
        <v>0</v>
      </c>
      <c r="N86" s="92">
        <f t="shared" si="14"/>
        <v>18</v>
      </c>
      <c r="O86" s="93">
        <f t="shared" si="15"/>
        <v>1791</v>
      </c>
      <c r="P86" s="79">
        <v>1</v>
      </c>
      <c r="Q86" s="80">
        <v>133</v>
      </c>
      <c r="R86" s="71">
        <v>0</v>
      </c>
      <c r="S86" s="28">
        <f t="shared" si="16"/>
        <v>1</v>
      </c>
      <c r="T86" s="80">
        <f t="shared" si="11"/>
        <v>133</v>
      </c>
      <c r="U86" s="28">
        <f t="shared" si="17"/>
        <v>19</v>
      </c>
      <c r="V86" s="80">
        <f t="shared" si="17"/>
        <v>1924</v>
      </c>
      <c r="W86" s="128">
        <f t="shared" si="18"/>
        <v>0.9473684210526315</v>
      </c>
      <c r="X86" s="121">
        <f t="shared" si="18"/>
        <v>0.9308731808731808</v>
      </c>
      <c r="Y86" s="122">
        <f t="shared" si="19"/>
        <v>173</v>
      </c>
      <c r="Z86" s="123">
        <f>SUM(E86,V86)</f>
        <v>3685</v>
      </c>
    </row>
    <row r="87" spans="1:26" ht="36.75" customHeight="1">
      <c r="A87" s="76" t="s">
        <v>108</v>
      </c>
      <c r="B87" s="77">
        <v>1397</v>
      </c>
      <c r="C87" s="78">
        <v>5732</v>
      </c>
      <c r="D87" s="67">
        <v>287</v>
      </c>
      <c r="E87" s="109">
        <f t="shared" si="12"/>
        <v>6019</v>
      </c>
      <c r="F87" s="79">
        <v>18</v>
      </c>
      <c r="G87" s="28">
        <v>26726</v>
      </c>
      <c r="H87" s="79">
        <v>29</v>
      </c>
      <c r="I87" s="28">
        <v>2139</v>
      </c>
      <c r="J87" s="79">
        <v>8</v>
      </c>
      <c r="K87" s="80">
        <v>4809</v>
      </c>
      <c r="L87" s="79">
        <f t="shared" si="13"/>
        <v>33674</v>
      </c>
      <c r="M87" s="71">
        <v>10978</v>
      </c>
      <c r="N87" s="129">
        <f t="shared" si="14"/>
        <v>55</v>
      </c>
      <c r="O87" s="93">
        <f t="shared" si="15"/>
        <v>44652</v>
      </c>
      <c r="P87" s="79">
        <v>26</v>
      </c>
      <c r="Q87" s="80">
        <v>1676</v>
      </c>
      <c r="R87" s="71">
        <v>2663</v>
      </c>
      <c r="S87" s="28">
        <f t="shared" si="16"/>
        <v>26</v>
      </c>
      <c r="T87" s="80">
        <f t="shared" si="11"/>
        <v>4339</v>
      </c>
      <c r="U87" s="28">
        <f t="shared" si="17"/>
        <v>81</v>
      </c>
      <c r="V87" s="80">
        <f t="shared" si="17"/>
        <v>48991</v>
      </c>
      <c r="W87" s="128">
        <f t="shared" si="18"/>
        <v>0.6790123456790124</v>
      </c>
      <c r="X87" s="121">
        <f t="shared" si="18"/>
        <v>0.9114327121307996</v>
      </c>
      <c r="Y87" s="122">
        <f t="shared" si="19"/>
        <v>1478</v>
      </c>
      <c r="Z87" s="123">
        <f t="shared" si="20"/>
        <v>55010</v>
      </c>
    </row>
    <row r="88" spans="1:26" ht="67.5" customHeight="1">
      <c r="A88" s="76" t="s">
        <v>109</v>
      </c>
      <c r="B88" s="77">
        <v>23</v>
      </c>
      <c r="C88" s="78">
        <v>281</v>
      </c>
      <c r="D88" s="67">
        <v>1</v>
      </c>
      <c r="E88" s="109">
        <f t="shared" si="12"/>
        <v>282</v>
      </c>
      <c r="F88" s="79">
        <v>0</v>
      </c>
      <c r="G88" s="28">
        <v>0</v>
      </c>
      <c r="H88" s="79">
        <v>1</v>
      </c>
      <c r="I88" s="28">
        <v>63</v>
      </c>
      <c r="J88" s="79">
        <v>0</v>
      </c>
      <c r="K88" s="80">
        <v>0</v>
      </c>
      <c r="L88" s="79">
        <f t="shared" si="13"/>
        <v>63</v>
      </c>
      <c r="M88" s="71">
        <v>42</v>
      </c>
      <c r="N88" s="92">
        <f t="shared" si="14"/>
        <v>1</v>
      </c>
      <c r="O88" s="93">
        <f t="shared" si="15"/>
        <v>105</v>
      </c>
      <c r="P88" s="79">
        <v>0</v>
      </c>
      <c r="Q88" s="80">
        <v>0</v>
      </c>
      <c r="R88" s="71">
        <v>0</v>
      </c>
      <c r="S88" s="28">
        <f t="shared" si="16"/>
        <v>0</v>
      </c>
      <c r="T88" s="80">
        <f t="shared" si="11"/>
        <v>0</v>
      </c>
      <c r="U88" s="28">
        <f t="shared" si="17"/>
        <v>1</v>
      </c>
      <c r="V88" s="80">
        <f t="shared" si="17"/>
        <v>105</v>
      </c>
      <c r="W88" s="128">
        <f t="shared" si="18"/>
        <v>1</v>
      </c>
      <c r="X88" s="121">
        <f t="shared" si="18"/>
        <v>1</v>
      </c>
      <c r="Y88" s="122">
        <f t="shared" si="19"/>
        <v>24</v>
      </c>
      <c r="Z88" s="123">
        <f t="shared" si="20"/>
        <v>387</v>
      </c>
    </row>
    <row r="89" spans="1:26" ht="67.5" customHeight="1">
      <c r="A89" s="76" t="s">
        <v>110</v>
      </c>
      <c r="B89" s="77">
        <v>345</v>
      </c>
      <c r="C89" s="78">
        <v>3191</v>
      </c>
      <c r="D89" s="67">
        <v>135</v>
      </c>
      <c r="E89" s="109">
        <f t="shared" si="12"/>
        <v>3326</v>
      </c>
      <c r="F89" s="79">
        <v>4</v>
      </c>
      <c r="G89" s="28">
        <v>724</v>
      </c>
      <c r="H89" s="79">
        <v>33</v>
      </c>
      <c r="I89" s="28">
        <v>1883</v>
      </c>
      <c r="J89" s="79">
        <v>16</v>
      </c>
      <c r="K89" s="80">
        <v>1514</v>
      </c>
      <c r="L89" s="79">
        <f t="shared" si="13"/>
        <v>4121</v>
      </c>
      <c r="M89" s="71">
        <v>319</v>
      </c>
      <c r="N89" s="129">
        <f t="shared" si="14"/>
        <v>53</v>
      </c>
      <c r="O89" s="93">
        <f t="shared" si="15"/>
        <v>4440</v>
      </c>
      <c r="P89" s="79">
        <v>17</v>
      </c>
      <c r="Q89" s="80">
        <v>1701</v>
      </c>
      <c r="R89" s="71">
        <v>628</v>
      </c>
      <c r="S89" s="28">
        <f t="shared" si="16"/>
        <v>17</v>
      </c>
      <c r="T89" s="80">
        <f t="shared" si="11"/>
        <v>2329</v>
      </c>
      <c r="U89" s="28">
        <f t="shared" si="17"/>
        <v>70</v>
      </c>
      <c r="V89" s="80">
        <f t="shared" si="17"/>
        <v>6769</v>
      </c>
      <c r="W89" s="128">
        <f t="shared" si="18"/>
        <v>0.7571428571428571</v>
      </c>
      <c r="X89" s="121">
        <f t="shared" si="18"/>
        <v>0.655931452208598</v>
      </c>
      <c r="Y89" s="122">
        <f t="shared" si="19"/>
        <v>415</v>
      </c>
      <c r="Z89" s="123">
        <f t="shared" si="20"/>
        <v>10095</v>
      </c>
    </row>
    <row r="90" spans="1:26" ht="62.25" customHeight="1">
      <c r="A90" s="76" t="s">
        <v>111</v>
      </c>
      <c r="B90" s="77">
        <v>245</v>
      </c>
      <c r="C90" s="78">
        <v>989</v>
      </c>
      <c r="D90" s="67">
        <v>13</v>
      </c>
      <c r="E90" s="109">
        <f t="shared" si="12"/>
        <v>1002</v>
      </c>
      <c r="F90" s="79">
        <v>2</v>
      </c>
      <c r="G90" s="28">
        <v>697</v>
      </c>
      <c r="H90" s="79">
        <v>5</v>
      </c>
      <c r="I90" s="28">
        <v>218</v>
      </c>
      <c r="J90" s="79">
        <v>0</v>
      </c>
      <c r="K90" s="80">
        <v>0</v>
      </c>
      <c r="L90" s="79">
        <f t="shared" si="13"/>
        <v>915</v>
      </c>
      <c r="M90" s="71">
        <v>136</v>
      </c>
      <c r="N90" s="92">
        <f t="shared" si="14"/>
        <v>7</v>
      </c>
      <c r="O90" s="93">
        <f t="shared" si="15"/>
        <v>1051</v>
      </c>
      <c r="P90" s="79">
        <v>3</v>
      </c>
      <c r="Q90" s="80">
        <v>140</v>
      </c>
      <c r="R90" s="71">
        <v>59</v>
      </c>
      <c r="S90" s="28">
        <f t="shared" si="16"/>
        <v>3</v>
      </c>
      <c r="T90" s="80">
        <f t="shared" si="11"/>
        <v>199</v>
      </c>
      <c r="U90" s="28">
        <f t="shared" si="17"/>
        <v>10</v>
      </c>
      <c r="V90" s="80">
        <f t="shared" si="17"/>
        <v>1250</v>
      </c>
      <c r="W90" s="128">
        <f t="shared" si="18"/>
        <v>0.7</v>
      </c>
      <c r="X90" s="121">
        <f t="shared" si="18"/>
        <v>0.8408</v>
      </c>
      <c r="Y90" s="122">
        <f t="shared" si="19"/>
        <v>255</v>
      </c>
      <c r="Z90" s="123">
        <f t="shared" si="20"/>
        <v>2252</v>
      </c>
    </row>
    <row r="91" spans="1:26" ht="48" customHeight="1">
      <c r="A91" s="76" t="s">
        <v>112</v>
      </c>
      <c r="B91" s="89">
        <v>6541</v>
      </c>
      <c r="C91" s="78">
        <v>21559</v>
      </c>
      <c r="D91" s="67">
        <v>1124</v>
      </c>
      <c r="E91" s="109">
        <f t="shared" si="12"/>
        <v>22683</v>
      </c>
      <c r="F91" s="79">
        <v>180</v>
      </c>
      <c r="G91" s="28">
        <v>46702</v>
      </c>
      <c r="H91" s="79">
        <v>106</v>
      </c>
      <c r="I91" s="28">
        <v>5183</v>
      </c>
      <c r="J91" s="79">
        <v>26</v>
      </c>
      <c r="K91" s="80">
        <v>9054</v>
      </c>
      <c r="L91" s="79">
        <f t="shared" si="13"/>
        <v>60939</v>
      </c>
      <c r="M91" s="71">
        <v>20825</v>
      </c>
      <c r="N91" s="129">
        <f t="shared" si="14"/>
        <v>312</v>
      </c>
      <c r="O91" s="93">
        <f t="shared" si="15"/>
        <v>81764</v>
      </c>
      <c r="P91" s="79">
        <v>81</v>
      </c>
      <c r="Q91" s="80">
        <v>7096</v>
      </c>
      <c r="R91" s="71">
        <v>1207</v>
      </c>
      <c r="S91" s="28">
        <f t="shared" si="16"/>
        <v>81</v>
      </c>
      <c r="T91" s="80">
        <f t="shared" si="11"/>
        <v>8303</v>
      </c>
      <c r="U91" s="28">
        <f t="shared" si="17"/>
        <v>393</v>
      </c>
      <c r="V91" s="80">
        <f t="shared" si="17"/>
        <v>90067</v>
      </c>
      <c r="W91" s="128">
        <f t="shared" si="18"/>
        <v>0.7938931297709924</v>
      </c>
      <c r="X91" s="121">
        <f>O91/V91</f>
        <v>0.9078130724904793</v>
      </c>
      <c r="Y91" s="122">
        <f t="shared" si="19"/>
        <v>6934</v>
      </c>
      <c r="Z91" s="123">
        <f t="shared" si="20"/>
        <v>112750</v>
      </c>
    </row>
    <row r="92" spans="1:26" ht="48" customHeight="1">
      <c r="A92" s="138" t="s">
        <v>121</v>
      </c>
      <c r="B92" s="106">
        <v>1</v>
      </c>
      <c r="C92" s="106">
        <v>21</v>
      </c>
      <c r="D92" s="67">
        <v>0</v>
      </c>
      <c r="E92" s="109">
        <f>SUM(C92,D92)</f>
        <v>21</v>
      </c>
      <c r="F92" s="79">
        <v>0</v>
      </c>
      <c r="G92" s="28">
        <v>0</v>
      </c>
      <c r="H92" s="79">
        <v>0</v>
      </c>
      <c r="I92" s="28">
        <v>0</v>
      </c>
      <c r="J92" s="79">
        <v>0</v>
      </c>
      <c r="K92" s="80">
        <v>0</v>
      </c>
      <c r="L92" s="79">
        <f>SUM(G92,I92,K92)</f>
        <v>0</v>
      </c>
      <c r="M92" s="71">
        <v>0</v>
      </c>
      <c r="N92" s="129">
        <f>SUM(F92,H92,J92)</f>
        <v>0</v>
      </c>
      <c r="O92" s="93">
        <f>SUM(L92,M92)</f>
        <v>0</v>
      </c>
      <c r="P92" s="79">
        <v>0</v>
      </c>
      <c r="Q92" s="80">
        <v>0</v>
      </c>
      <c r="R92" s="71">
        <v>0</v>
      </c>
      <c r="S92" s="28">
        <f>SUM(P92)</f>
        <v>0</v>
      </c>
      <c r="T92" s="80">
        <f>SUM(Q92,R92)</f>
        <v>0</v>
      </c>
      <c r="U92" s="28">
        <f>SUM(N92,S92)</f>
        <v>0</v>
      </c>
      <c r="V92" s="80">
        <f>SUM(O92,T92)</f>
        <v>0</v>
      </c>
      <c r="W92" s="128">
        <v>0</v>
      </c>
      <c r="X92" s="121">
        <v>0</v>
      </c>
      <c r="Y92" s="122">
        <f>SUM(B92,U92)</f>
        <v>1</v>
      </c>
      <c r="Z92" s="123">
        <f>SUM(E92,V92)</f>
        <v>21</v>
      </c>
    </row>
    <row r="93" spans="1:26" ht="36.75" customHeight="1">
      <c r="A93" s="139" t="s">
        <v>113</v>
      </c>
      <c r="B93" s="140">
        <v>672</v>
      </c>
      <c r="C93" s="140">
        <v>4345</v>
      </c>
      <c r="D93" s="67">
        <v>187</v>
      </c>
      <c r="E93" s="109">
        <f t="shared" si="12"/>
        <v>4532</v>
      </c>
      <c r="F93" s="79">
        <v>11</v>
      </c>
      <c r="G93" s="28">
        <v>4520</v>
      </c>
      <c r="H93" s="79">
        <v>52</v>
      </c>
      <c r="I93" s="28">
        <v>6209</v>
      </c>
      <c r="J93" s="79">
        <v>0</v>
      </c>
      <c r="K93" s="80">
        <v>0</v>
      </c>
      <c r="L93" s="79">
        <f t="shared" si="13"/>
        <v>10729</v>
      </c>
      <c r="M93" s="71">
        <v>7163</v>
      </c>
      <c r="N93" s="129">
        <f t="shared" si="14"/>
        <v>63</v>
      </c>
      <c r="O93" s="93">
        <f t="shared" si="15"/>
        <v>17892</v>
      </c>
      <c r="P93" s="79">
        <v>2</v>
      </c>
      <c r="Q93" s="80">
        <v>102</v>
      </c>
      <c r="R93" s="71">
        <v>43</v>
      </c>
      <c r="S93" s="28">
        <f t="shared" si="16"/>
        <v>2</v>
      </c>
      <c r="T93" s="80">
        <f t="shared" si="11"/>
        <v>145</v>
      </c>
      <c r="U93" s="28">
        <f t="shared" si="17"/>
        <v>65</v>
      </c>
      <c r="V93" s="80">
        <f t="shared" si="17"/>
        <v>18037</v>
      </c>
      <c r="W93" s="128">
        <f t="shared" si="18"/>
        <v>0.9692307692307692</v>
      </c>
      <c r="X93" s="121">
        <f t="shared" si="18"/>
        <v>0.9919609691190331</v>
      </c>
      <c r="Y93" s="122">
        <f t="shared" si="19"/>
        <v>737</v>
      </c>
      <c r="Z93" s="123">
        <f t="shared" si="20"/>
        <v>22569</v>
      </c>
    </row>
    <row r="94" spans="1:26" ht="44.25" customHeight="1">
      <c r="A94" s="88" t="s">
        <v>114</v>
      </c>
      <c r="B94" s="89">
        <v>2259</v>
      </c>
      <c r="C94" s="78">
        <v>5207</v>
      </c>
      <c r="D94" s="67">
        <v>899</v>
      </c>
      <c r="E94" s="109">
        <f t="shared" si="12"/>
        <v>6106</v>
      </c>
      <c r="F94" s="79">
        <v>47</v>
      </c>
      <c r="G94" s="28">
        <v>32503</v>
      </c>
      <c r="H94" s="79">
        <v>34</v>
      </c>
      <c r="I94" s="28">
        <v>2753</v>
      </c>
      <c r="J94" s="79">
        <v>5</v>
      </c>
      <c r="K94" s="80">
        <v>3183</v>
      </c>
      <c r="L94" s="79">
        <f t="shared" si="13"/>
        <v>38439</v>
      </c>
      <c r="M94" s="71">
        <v>49211</v>
      </c>
      <c r="N94" s="92">
        <f t="shared" si="14"/>
        <v>86</v>
      </c>
      <c r="O94" s="93">
        <f t="shared" si="15"/>
        <v>87650</v>
      </c>
      <c r="P94" s="79">
        <v>15</v>
      </c>
      <c r="Q94" s="80">
        <v>849</v>
      </c>
      <c r="R94" s="71">
        <v>496</v>
      </c>
      <c r="S94" s="28">
        <f t="shared" si="16"/>
        <v>15</v>
      </c>
      <c r="T94" s="80">
        <f t="shared" si="11"/>
        <v>1345</v>
      </c>
      <c r="U94" s="28">
        <f t="shared" si="17"/>
        <v>101</v>
      </c>
      <c r="V94" s="80">
        <f t="shared" si="17"/>
        <v>88995</v>
      </c>
      <c r="W94" s="128">
        <f t="shared" si="18"/>
        <v>0.8514851485148515</v>
      </c>
      <c r="X94" s="121">
        <f t="shared" si="18"/>
        <v>0.9848867913927749</v>
      </c>
      <c r="Y94" s="122">
        <f>SUM(B94,U94)</f>
        <v>2360</v>
      </c>
      <c r="Z94" s="123">
        <f t="shared" si="20"/>
        <v>95101</v>
      </c>
    </row>
    <row r="95" spans="1:26" ht="76.5" customHeight="1">
      <c r="A95" s="141" t="s">
        <v>115</v>
      </c>
      <c r="B95" s="77">
        <v>373</v>
      </c>
      <c r="C95" s="78">
        <v>1795</v>
      </c>
      <c r="D95" s="67">
        <v>327</v>
      </c>
      <c r="E95" s="109">
        <f t="shared" si="12"/>
        <v>2122</v>
      </c>
      <c r="F95" s="79">
        <v>4</v>
      </c>
      <c r="G95" s="28">
        <v>661</v>
      </c>
      <c r="H95" s="79">
        <v>13</v>
      </c>
      <c r="I95" s="28">
        <v>1059</v>
      </c>
      <c r="J95" s="79">
        <v>4</v>
      </c>
      <c r="K95" s="80">
        <v>386</v>
      </c>
      <c r="L95" s="113">
        <f t="shared" si="13"/>
        <v>2106</v>
      </c>
      <c r="M95" s="114">
        <v>258</v>
      </c>
      <c r="N95" s="129">
        <f t="shared" si="14"/>
        <v>21</v>
      </c>
      <c r="O95" s="116">
        <f t="shared" si="15"/>
        <v>2364</v>
      </c>
      <c r="P95" s="113">
        <v>4</v>
      </c>
      <c r="Q95" s="117">
        <v>227</v>
      </c>
      <c r="R95" s="114">
        <v>331</v>
      </c>
      <c r="S95" s="118">
        <f t="shared" si="16"/>
        <v>4</v>
      </c>
      <c r="T95" s="117">
        <f t="shared" si="11"/>
        <v>558</v>
      </c>
      <c r="U95" s="118">
        <f t="shared" si="17"/>
        <v>25</v>
      </c>
      <c r="V95" s="117">
        <f t="shared" si="17"/>
        <v>2922</v>
      </c>
      <c r="W95" s="142">
        <f t="shared" si="18"/>
        <v>0.84</v>
      </c>
      <c r="X95" s="143">
        <f t="shared" si="18"/>
        <v>0.8090349075975359</v>
      </c>
      <c r="Y95" s="144">
        <f t="shared" si="19"/>
        <v>398</v>
      </c>
      <c r="Z95" s="145">
        <f t="shared" si="20"/>
        <v>5044</v>
      </c>
    </row>
    <row r="96" spans="1:26" ht="16.5" thickBot="1">
      <c r="A96" s="29" t="s">
        <v>116</v>
      </c>
      <c r="B96" s="30">
        <f>SUM(B8:B95)</f>
        <v>321733</v>
      </c>
      <c r="C96" s="31">
        <f>SUM(C8:C95)</f>
        <v>1050847</v>
      </c>
      <c r="D96" s="32">
        <f>SUM(D8:D95)</f>
        <v>55829</v>
      </c>
      <c r="E96" s="33">
        <f>SUM(C96,D96)</f>
        <v>1106676</v>
      </c>
      <c r="F96" s="34">
        <f aca="true" t="shared" si="22" ref="F96:K96">SUM(F8:F95)</f>
        <v>7407</v>
      </c>
      <c r="G96" s="33">
        <f t="shared" si="22"/>
        <v>5943775</v>
      </c>
      <c r="H96" s="34">
        <f t="shared" si="22"/>
        <v>7525</v>
      </c>
      <c r="I96" s="33">
        <f t="shared" si="22"/>
        <v>2201084</v>
      </c>
      <c r="J96" s="34">
        <f t="shared" si="22"/>
        <v>1266</v>
      </c>
      <c r="K96" s="33">
        <f t="shared" si="22"/>
        <v>817037</v>
      </c>
      <c r="L96" s="35">
        <f>SUM(G96,I96,K96)</f>
        <v>8961896</v>
      </c>
      <c r="M96" s="36">
        <f>SUM(M8:M95)</f>
        <v>3553831</v>
      </c>
      <c r="N96" s="37">
        <f>SUM(F96,H96,J96)</f>
        <v>16198</v>
      </c>
      <c r="O96" s="38">
        <f>SUM(L96,M96)</f>
        <v>12515727</v>
      </c>
      <c r="P96" s="35">
        <f>SUM(P8:P95)</f>
        <v>3969</v>
      </c>
      <c r="Q96" s="39">
        <f>SUM(Q8:Q95)</f>
        <v>2376426</v>
      </c>
      <c r="R96" s="36">
        <f>SUM(R8:R95)</f>
        <v>440092</v>
      </c>
      <c r="S96" s="40">
        <f>SUM(P96)</f>
        <v>3969</v>
      </c>
      <c r="T96" s="40">
        <f t="shared" si="11"/>
        <v>2816518</v>
      </c>
      <c r="U96" s="35">
        <f>SUM(N96,S96)</f>
        <v>20167</v>
      </c>
      <c r="V96" s="39">
        <f>SUM(O96,T96)</f>
        <v>15332245</v>
      </c>
      <c r="W96" s="41">
        <f>N96/U96</f>
        <v>0.8031933356473446</v>
      </c>
      <c r="X96" s="42">
        <f>O96/V96</f>
        <v>0.8163010048430611</v>
      </c>
      <c r="Y96" s="43">
        <f>SUM(Y8:Y95)</f>
        <v>341900</v>
      </c>
      <c r="Z96" s="43">
        <f>SUM(Z8:Z95)</f>
        <v>16438921</v>
      </c>
    </row>
    <row r="97" ht="13.5" thickTop="1"/>
  </sheetData>
  <mergeCells count="25">
    <mergeCell ref="A1:Z1"/>
    <mergeCell ref="A2:Z2"/>
    <mergeCell ref="B3:E4"/>
    <mergeCell ref="F3:X4"/>
    <mergeCell ref="Y3:Z4"/>
    <mergeCell ref="B5:C5"/>
    <mergeCell ref="F5:G5"/>
    <mergeCell ref="H5:I5"/>
    <mergeCell ref="J5:K5"/>
    <mergeCell ref="N5:O5"/>
    <mergeCell ref="P5:Q5"/>
    <mergeCell ref="S5:T5"/>
    <mergeCell ref="U5:V5"/>
    <mergeCell ref="N6:O6"/>
    <mergeCell ref="P6:Q6"/>
    <mergeCell ref="S6:T6"/>
    <mergeCell ref="U6:V6"/>
    <mergeCell ref="B6:C6"/>
    <mergeCell ref="F6:G6"/>
    <mergeCell ref="H6:I6"/>
    <mergeCell ref="J6:K6"/>
    <mergeCell ref="W6:X6"/>
    <mergeCell ref="Y6:Z6"/>
    <mergeCell ref="W5:X5"/>
    <mergeCell ref="Y5:Z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FIN\TBS-SCT\HRMA-AGRH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Shanahan, Christiaan</dc:creator>
  <cp:keywords/>
  <dc:description/>
  <cp:lastModifiedBy>Charron, Erica</cp:lastModifiedBy>
  <cp:lastPrinted>2010-01-20T14:53:25Z</cp:lastPrinted>
  <dcterms:created xsi:type="dcterms:W3CDTF">2010-01-20T14:23:49Z</dcterms:created>
  <dcterms:modified xsi:type="dcterms:W3CDTF">2010-03-11T14:30:03Z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